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4"/>
  </bookViews>
  <sheets>
    <sheet name="TKPK" sheetId="1" r:id="rId1"/>
    <sheet name="perpust" sheetId="2" r:id="rId2"/>
    <sheet name="ds siaga" sheetId="3" r:id="rId3"/>
    <sheet name="fkub" sheetId="4" r:id="rId4"/>
    <sheet name="phbs" sheetId="5" r:id="rId5"/>
  </sheets>
  <calcPr calcId="144525"/>
</workbook>
</file>

<file path=xl/calcChain.xml><?xml version="1.0" encoding="utf-8"?>
<calcChain xmlns="http://schemas.openxmlformats.org/spreadsheetml/2006/main">
  <c r="K93" i="5" l="1"/>
  <c r="K91" i="5" s="1"/>
  <c r="K92" i="5"/>
  <c r="K89" i="5"/>
  <c r="K88" i="5"/>
  <c r="K87" i="5" s="1"/>
  <c r="H61" i="5"/>
  <c r="K61" i="5" s="1"/>
  <c r="K59" i="5"/>
  <c r="K58" i="5" s="1"/>
  <c r="K57" i="5" s="1"/>
  <c r="K53" i="5"/>
  <c r="K52" i="5" s="1"/>
  <c r="K46" i="5" s="1"/>
  <c r="K49" i="5"/>
  <c r="K47" i="5"/>
  <c r="K43" i="5"/>
  <c r="K42" i="5"/>
  <c r="K41" i="5"/>
  <c r="K40" i="5"/>
  <c r="K39" i="5"/>
  <c r="K37" i="5" s="1"/>
  <c r="K36" i="5" s="1"/>
  <c r="K38" i="5"/>
  <c r="K33" i="5"/>
  <c r="K32" i="5"/>
  <c r="K31" i="5"/>
  <c r="K30" i="5"/>
  <c r="K29" i="5" s="1"/>
  <c r="K28" i="5" s="1"/>
  <c r="K27" i="5" s="1"/>
  <c r="K57" i="4"/>
  <c r="H56" i="4"/>
  <c r="K56" i="4" s="1"/>
  <c r="K55" i="4" s="1"/>
  <c r="K54" i="4" s="1"/>
  <c r="K53" i="4" s="1"/>
  <c r="H51" i="4"/>
  <c r="K51" i="4" s="1"/>
  <c r="K49" i="4" s="1"/>
  <c r="K48" i="4" s="1"/>
  <c r="K50" i="4"/>
  <c r="K46" i="4"/>
  <c r="K45" i="4" s="1"/>
  <c r="K44" i="4" s="1"/>
  <c r="H46" i="4"/>
  <c r="K41" i="4"/>
  <c r="K37" i="4" s="1"/>
  <c r="K36" i="4" s="1"/>
  <c r="K40" i="4"/>
  <c r="K39" i="4"/>
  <c r="K38" i="4"/>
  <c r="K33" i="4"/>
  <c r="K32" i="4"/>
  <c r="K28" i="4" s="1"/>
  <c r="K27" i="4" s="1"/>
  <c r="K26" i="4" s="1"/>
  <c r="K31" i="4"/>
  <c r="K30" i="4"/>
  <c r="K29" i="4"/>
  <c r="K102" i="3"/>
  <c r="K101" i="3"/>
  <c r="K100" i="3"/>
  <c r="K98" i="3"/>
  <c r="K96" i="3" s="1"/>
  <c r="K95" i="3" s="1"/>
  <c r="K97" i="3"/>
  <c r="K93" i="3"/>
  <c r="K91" i="3" s="1"/>
  <c r="K90" i="3" s="1"/>
  <c r="K89" i="3" s="1"/>
  <c r="K88" i="3" s="1"/>
  <c r="K92" i="3"/>
  <c r="K86" i="3"/>
  <c r="K84" i="3"/>
  <c r="K83" i="3"/>
  <c r="K82" i="3" s="1"/>
  <c r="K77" i="3"/>
  <c r="K74" i="3"/>
  <c r="K73" i="3"/>
  <c r="K72" i="3"/>
  <c r="K70" i="3"/>
  <c r="K69" i="3"/>
  <c r="K68" i="3"/>
  <c r="K66" i="3"/>
  <c r="K65" i="3"/>
  <c r="K64" i="3"/>
  <c r="K62" i="3"/>
  <c r="K61" i="3"/>
  <c r="K60" i="3"/>
  <c r="K58" i="3"/>
  <c r="K57" i="3"/>
  <c r="K56" i="3"/>
  <c r="K54" i="3"/>
  <c r="K53" i="3"/>
  <c r="K52" i="3"/>
  <c r="K50" i="3"/>
  <c r="K49" i="3"/>
  <c r="K48" i="3"/>
  <c r="K47" i="3"/>
  <c r="K45" i="3" s="1"/>
  <c r="K44" i="3" s="1"/>
  <c r="K43" i="3" s="1"/>
  <c r="K46" i="3"/>
  <c r="K41" i="3"/>
  <c r="K40" i="3"/>
  <c r="K39" i="3"/>
  <c r="K38" i="3"/>
  <c r="K37" i="3" s="1"/>
  <c r="K36" i="3" s="1"/>
  <c r="K35" i="3" s="1"/>
  <c r="K33" i="3"/>
  <c r="K32" i="3"/>
  <c r="K31" i="3"/>
  <c r="K30" i="3"/>
  <c r="K29" i="3"/>
  <c r="K28" i="3" s="1"/>
  <c r="K27" i="3" s="1"/>
  <c r="K26" i="3" s="1"/>
  <c r="K25" i="3" s="1"/>
  <c r="K24" i="3" s="1"/>
  <c r="K104" i="3" s="1"/>
  <c r="D57" i="2"/>
  <c r="K49" i="2"/>
  <c r="K45" i="2" s="1"/>
  <c r="K44" i="2" s="1"/>
  <c r="K48" i="2"/>
  <c r="K47" i="2"/>
  <c r="K46" i="2"/>
  <c r="K41" i="2"/>
  <c r="K40" i="2"/>
  <c r="K39" i="2"/>
  <c r="K38" i="2" s="1"/>
  <c r="K37" i="2" s="1"/>
  <c r="K35" i="2"/>
  <c r="K34" i="2"/>
  <c r="K33" i="2"/>
  <c r="K32" i="2"/>
  <c r="K31" i="2" s="1"/>
  <c r="K30" i="2" s="1"/>
  <c r="K29" i="2" s="1"/>
  <c r="K28" i="2" s="1"/>
  <c r="K27" i="2" s="1"/>
  <c r="K51" i="2" s="1"/>
  <c r="D124" i="1"/>
  <c r="K116" i="1"/>
  <c r="K115" i="1"/>
  <c r="K114" i="1"/>
  <c r="K108" i="1" s="1"/>
  <c r="K112" i="1"/>
  <c r="K111" i="1"/>
  <c r="K106" i="1"/>
  <c r="K105" i="1"/>
  <c r="K104" i="1" s="1"/>
  <c r="K102" i="1"/>
  <c r="K101" i="1"/>
  <c r="K100" i="1"/>
  <c r="K94" i="1"/>
  <c r="K90" i="1"/>
  <c r="K88" i="1"/>
  <c r="K87" i="1"/>
  <c r="K86" i="1" s="1"/>
  <c r="H84" i="1"/>
  <c r="K84" i="1" s="1"/>
  <c r="K83" i="1"/>
  <c r="K80" i="1" s="1"/>
  <c r="K67" i="1" s="1"/>
  <c r="K57" i="1" s="1"/>
  <c r="H83" i="1"/>
  <c r="K68" i="1"/>
  <c r="K63" i="1"/>
  <c r="K60" i="1"/>
  <c r="K58" i="1"/>
  <c r="K54" i="1"/>
  <c r="K53" i="1"/>
  <c r="K52" i="1"/>
  <c r="K51" i="1"/>
  <c r="K50" i="1"/>
  <c r="K49" i="1"/>
  <c r="K48" i="1"/>
  <c r="K47" i="1"/>
  <c r="K46" i="1" s="1"/>
  <c r="K45" i="1" s="1"/>
  <c r="K42" i="1"/>
  <c r="K41" i="1"/>
  <c r="K40" i="1"/>
  <c r="K39" i="1"/>
  <c r="K37" i="1"/>
  <c r="K36" i="1"/>
  <c r="K35" i="1"/>
  <c r="K34" i="1"/>
  <c r="K33" i="1"/>
  <c r="K32" i="1" s="1"/>
  <c r="K31" i="1" s="1"/>
  <c r="K30" i="1" s="1"/>
  <c r="K86" i="5" l="1"/>
  <c r="K85" i="5" s="1"/>
  <c r="K84" i="5" s="1"/>
  <c r="K83" i="5" s="1"/>
  <c r="K35" i="5" s="1"/>
  <c r="K26" i="5" s="1"/>
  <c r="K25" i="5" s="1"/>
  <c r="K95" i="5" s="1"/>
  <c r="K35" i="4"/>
  <c r="K25" i="4" s="1"/>
  <c r="K24" i="4" s="1"/>
  <c r="K60" i="4" s="1"/>
  <c r="K123" i="3"/>
  <c r="J15" i="3"/>
  <c r="D107" i="3"/>
  <c r="D110" i="3" s="1"/>
  <c r="K70" i="2"/>
  <c r="J15" i="2"/>
  <c r="K29" i="1"/>
  <c r="K28" i="1" s="1"/>
  <c r="K118" i="1" s="1"/>
  <c r="K99" i="1"/>
  <c r="K98" i="1" s="1"/>
  <c r="K97" i="1" s="1"/>
  <c r="K96" i="1" s="1"/>
  <c r="K44" i="1"/>
  <c r="K114" i="5" l="1"/>
  <c r="D98" i="5"/>
  <c r="D101" i="5" s="1"/>
  <c r="J16" i="5"/>
  <c r="K79" i="4"/>
  <c r="J15" i="4"/>
  <c r="D63" i="4"/>
  <c r="D66" i="4" s="1"/>
  <c r="K137" i="1"/>
  <c r="J18" i="1"/>
</calcChain>
</file>

<file path=xl/sharedStrings.xml><?xml version="1.0" encoding="utf-8"?>
<sst xmlns="http://schemas.openxmlformats.org/spreadsheetml/2006/main" count="880" uniqueCount="267">
  <si>
    <t>DOKUMEN PELAKSANAAN ANGGARAN</t>
  </si>
  <si>
    <t>NOMOR DPA SKPD</t>
  </si>
  <si>
    <t>FORMULIR DPA</t>
  </si>
  <si>
    <t>SATUAN KERJA PERANGKAT DAERAH</t>
  </si>
  <si>
    <t>2.13.4.01.06.18.01.5.2</t>
  </si>
  <si>
    <t>SKPD 2.2.1</t>
  </si>
  <si>
    <t>KABUPATEN WONOSOBO</t>
  </si>
  <si>
    <t>TAHUN ANGGARAN 2018</t>
  </si>
  <si>
    <t>Urusan Pemerintahan</t>
  </si>
  <si>
    <t>: 1.06</t>
  </si>
  <si>
    <t>Urusan Wajib Pelayanan Dasar Sosial</t>
  </si>
  <si>
    <t>Organisasi</t>
  </si>
  <si>
    <t>: 1.06.4.01.06.</t>
  </si>
  <si>
    <t>Kecamatan Kertek</t>
  </si>
  <si>
    <t>Program</t>
  </si>
  <si>
    <t>: 1.06.4.01.06.15</t>
  </si>
  <si>
    <t>Program Pemerdayaan Fakir Miskin, Komunitas Adat Terpencil (KAT)</t>
  </si>
  <si>
    <t>dan Penyandang Masalah Kesejahteraan Sosial (PMKS) Lainnya</t>
  </si>
  <si>
    <t>Kegiatan</t>
  </si>
  <si>
    <t>: 1.06.4.01.06.15.15</t>
  </si>
  <si>
    <t xml:space="preserve">Fasilitasi Tim Koordinasi Penanggulangan Kemiskinan Kecamatan </t>
  </si>
  <si>
    <t>Lokasi Kegiatan</t>
  </si>
  <si>
    <t>: Kecamatan Kertek</t>
  </si>
  <si>
    <t xml:space="preserve">Waktu </t>
  </si>
  <si>
    <t>:  April s/d Juni</t>
  </si>
  <si>
    <t>Sumber Dana</t>
  </si>
  <si>
    <t>: APBD Kabupaten Wonosobo Tahun Anggaran 2018</t>
  </si>
  <si>
    <t>Indikator &amp; Tolok Ukur Kinerja Belanja Langsung</t>
  </si>
  <si>
    <t>Indikator.</t>
  </si>
  <si>
    <t>Tolok Ukur Kinerja</t>
  </si>
  <si>
    <t xml:space="preserve"> Target Kinerja</t>
  </si>
  <si>
    <t>Capaian Program</t>
  </si>
  <si>
    <t>- Persentase PMKS yang memperoleh bantuan sosial untuk pemenuhan kebutuhan dasar</t>
  </si>
  <si>
    <t>- Persentase rata rata kenaikan PMKS yng memiliki kemandirian ekonomi</t>
  </si>
  <si>
    <t>- Persentase rumah tangga yang teraliri listrik</t>
  </si>
  <si>
    <t>Masukan</t>
  </si>
  <si>
    <t>Dana</t>
  </si>
  <si>
    <t>Keluaran</t>
  </si>
  <si>
    <t>- Jumlah kelompok rentan/miskin yang ikut sosialisasi</t>
  </si>
  <si>
    <t>1 Tahun</t>
  </si>
  <si>
    <t>- Pelayanan pengaduan gangguan dari masyarakat</t>
  </si>
  <si>
    <t>Hasil</t>
  </si>
  <si>
    <t>Terfasilitasinya penanggulangan kemiskinan</t>
  </si>
  <si>
    <t>Terpenuhi</t>
  </si>
  <si>
    <t>Kelompok Sasaran Kegiatan</t>
  </si>
  <si>
    <t xml:space="preserve"> Masyarakat Kecamatan Kertek</t>
  </si>
  <si>
    <t>Rincian Anggaran Belanja Langsung menurut Program dan Kegiatan</t>
  </si>
  <si>
    <t>Satuan Kerja Perangkat Daerah</t>
  </si>
  <si>
    <t>Kode Rekening</t>
  </si>
  <si>
    <t>Uraian</t>
  </si>
  <si>
    <t>Rincian Perhitungan</t>
  </si>
  <si>
    <t>Jumlah ( Rp. )</t>
  </si>
  <si>
    <t>Volume</t>
  </si>
  <si>
    <t>Satuan</t>
  </si>
  <si>
    <t>Tarif/ Harga</t>
  </si>
  <si>
    <t>6=( 3x5 )</t>
  </si>
  <si>
    <t>1.05.4.01.06.15.28.5</t>
  </si>
  <si>
    <t>BELANJA DAERAH</t>
  </si>
  <si>
    <t>1.05.4.01.06.15.28.5.2</t>
  </si>
  <si>
    <t>BELANJA LANGSUNG</t>
  </si>
  <si>
    <t>1.05.4.01.06.15.28.5.2.1.</t>
  </si>
  <si>
    <t>Belanja Pegawai</t>
  </si>
  <si>
    <t>1.05.4.01.06.15.28.5.2.1.01.</t>
  </si>
  <si>
    <t>Honorarium PNS</t>
  </si>
  <si>
    <t xml:space="preserve"> - Pengguna Anggaran</t>
  </si>
  <si>
    <t>bl</t>
  </si>
  <si>
    <t xml:space="preserve"> - PPA</t>
  </si>
  <si>
    <t xml:space="preserve"> - Pejabat Pelaksana Teknis Kegiatan</t>
  </si>
  <si>
    <t xml:space="preserve"> - Bendahara Pengeluaran Pembantu kegiatan</t>
  </si>
  <si>
    <t xml:space="preserve"> - Staf Admninistrasi</t>
  </si>
  <si>
    <t>Honor Tim entry penngaduan subsidi listrik</t>
  </si>
  <si>
    <t xml:space="preserve"> - Ketua</t>
  </si>
  <si>
    <t xml:space="preserve"> - Sekretaris</t>
  </si>
  <si>
    <t>- Anggota</t>
  </si>
  <si>
    <t>1.05.4.01.06.15.28.5.2.2.</t>
  </si>
  <si>
    <t>Belanja Barang dan Jasa</t>
  </si>
  <si>
    <t>1.05.4.01.06.15.28.5.2.2.01</t>
  </si>
  <si>
    <t>Belanja Bahan Pakai Habis</t>
  </si>
  <si>
    <t>1.05.4.01.06.15.28.5.2.2.01.01.</t>
  </si>
  <si>
    <t>Belanja Alat Tulis Kantor</t>
  </si>
  <si>
    <t>Bolpoin Pilot</t>
  </si>
  <si>
    <t>bh</t>
  </si>
  <si>
    <t>Blocknote</t>
  </si>
  <si>
    <t>Bh</t>
  </si>
  <si>
    <t>Binder Clips</t>
  </si>
  <si>
    <t>dus</t>
  </si>
  <si>
    <t>Odner</t>
  </si>
  <si>
    <t>Kertas HVS 70 Gram</t>
  </si>
  <si>
    <t>Rim</t>
  </si>
  <si>
    <t>Kalkulator</t>
  </si>
  <si>
    <t>Refill Toner</t>
  </si>
  <si>
    <t>Flashdisk 16 G</t>
  </si>
  <si>
    <t>Pembulatan</t>
  </si>
  <si>
    <t>1.05.4.01.06.15.28.5.2.2.03.</t>
  </si>
  <si>
    <t>Belanja Jasa Kantor</t>
  </si>
  <si>
    <t>1.05.4.01.06.15.28.5.2.2.03.10.</t>
  </si>
  <si>
    <t>Belanja Tenaga Ahli/ Instruktur/Narasumber</t>
  </si>
  <si>
    <t>Belanja Narasumber</t>
  </si>
  <si>
    <t xml:space="preserve"> - Jasa Narasumber Sosialisasi Penanggulangan </t>
  </si>
  <si>
    <t>ok</t>
  </si>
  <si>
    <t xml:space="preserve">   Kemiskinan ( 3 org x 1 keg )</t>
  </si>
  <si>
    <t xml:space="preserve"> - Jasa Narasumber Sosialisasi Pelaksanaan</t>
  </si>
  <si>
    <t xml:space="preserve">   Pengaduan Kepesertaan Subsidi Listrik</t>
  </si>
  <si>
    <t xml:space="preserve">   ( 3 org x 1 keg )</t>
  </si>
  <si>
    <t>1.05.4.01.06.15.28.5.2.2.03.16.</t>
  </si>
  <si>
    <t>Belanja Uang Saku Kegiatan/Rapat</t>
  </si>
  <si>
    <t>1. Sosialisasi Penanggulangan Kemiskinan</t>
  </si>
  <si>
    <t xml:space="preserve">    Peserta (105 peserta x 1 keg)</t>
  </si>
  <si>
    <t>1.</t>
  </si>
  <si>
    <t>2.</t>
  </si>
  <si>
    <t>3.</t>
  </si>
  <si>
    <t>2. Sosialisasi Pelaksanaan Pengaduan kepesertaan</t>
  </si>
  <si>
    <t xml:space="preserve">    Subsidi Listrik Tepat Sasaran</t>
  </si>
  <si>
    <t xml:space="preserve">    Peserta </t>
  </si>
  <si>
    <t xml:space="preserve">    - Kades dan Perangkat ( 2 org x 1 keg )</t>
  </si>
  <si>
    <t xml:space="preserve">    - Warga Miskin ( 1 org x 1 keg)</t>
  </si>
  <si>
    <t>1.05.4.01.06.15.28.5.2.2.06.</t>
  </si>
  <si>
    <t>Belanja Cetak dan Penggandaan</t>
  </si>
  <si>
    <t>1.05.4.01.06.15.28.5.2.2.06.02.</t>
  </si>
  <si>
    <t>Belanja penggandaan dan foto kopi</t>
  </si>
  <si>
    <t xml:space="preserve"> - Foto kopi materi sosialisasi Penanggulangan </t>
  </si>
  <si>
    <t>lbr</t>
  </si>
  <si>
    <t xml:space="preserve">   Kemiskinan</t>
  </si>
  <si>
    <t xml:space="preserve"> - Foto kopi materi sosialisasi Pelaksanaan</t>
  </si>
  <si>
    <t xml:space="preserve">   tepat Sasaran</t>
  </si>
  <si>
    <t>Cetak Banner ( 1 m x 4 m x 2 keg)</t>
  </si>
  <si>
    <t>m</t>
  </si>
  <si>
    <t>1.05.4.01.06.15.28.5.2.2.11.</t>
  </si>
  <si>
    <t>Belanja Makanan dan Minuman</t>
  </si>
  <si>
    <t>1.05.4.01.06.15.28.5.2.2.11.05.</t>
  </si>
  <si>
    <t>Belanja makanan dan minuman jamuan peserta</t>
  </si>
  <si>
    <t>Makanan dan minum peserta</t>
  </si>
  <si>
    <t xml:space="preserve">    Peserta</t>
  </si>
  <si>
    <t xml:space="preserve">    Makan  (105 x 1 keg)</t>
  </si>
  <si>
    <t>box</t>
  </si>
  <si>
    <t xml:space="preserve">    Snack  (105 x 1 keg )</t>
  </si>
  <si>
    <t xml:space="preserve">    Panitia dan Narasumber</t>
  </si>
  <si>
    <t xml:space="preserve">    Makan  (8 x 1 keg)</t>
  </si>
  <si>
    <t xml:space="preserve">    Snack  (8 x 1 keg )</t>
  </si>
  <si>
    <t xml:space="preserve">2. Sosialisasi Pelaksanaan Pengaduan Kepesertaan </t>
  </si>
  <si>
    <t xml:space="preserve">    Subsidi Listrik</t>
  </si>
  <si>
    <t xml:space="preserve">    Makan  (63 x 1 keg)</t>
  </si>
  <si>
    <t xml:space="preserve">    Snack  (63 x 1 keg )</t>
  </si>
  <si>
    <t>Jumlah</t>
  </si>
  <si>
    <t>Rencana penarikan dana per triwulan (Rp.)</t>
  </si>
  <si>
    <t>Triwulan I</t>
  </si>
  <si>
    <t>:</t>
  </si>
  <si>
    <t>CAMAT KERTEK</t>
  </si>
  <si>
    <t>Triwulan II</t>
  </si>
  <si>
    <t>Triwulan III</t>
  </si>
  <si>
    <t>4.</t>
  </si>
  <si>
    <t>Triwulan IV</t>
  </si>
  <si>
    <t>BANDRIYO, SP.</t>
  </si>
  <si>
    <t>NIP. 19640505 198603 1 028</t>
  </si>
  <si>
    <t>Paraf Tim Peneliti DPA- SKPD</t>
  </si>
  <si>
    <t>Wonosobo,        Januari  2018</t>
  </si>
  <si>
    <t>BAPPEDA</t>
  </si>
  <si>
    <t>LUTFI LENYANTI, S.Si, MSc</t>
  </si>
  <si>
    <t>1. ....................</t>
  </si>
  <si>
    <t>Mengesahkan</t>
  </si>
  <si>
    <t>Pejabat Pengelola Keuangan Daerah</t>
  </si>
  <si>
    <t>NILAWATI DYAH P, SE, M.Acc</t>
  </si>
  <si>
    <t>2. ....................</t>
  </si>
  <si>
    <t>BPPKAD</t>
  </si>
  <si>
    <t>SRI WAHYUNINGSIH,S.IP</t>
  </si>
  <si>
    <t>3. ....................</t>
  </si>
  <si>
    <t>Drs. M. KRISTIJADI, Msi</t>
  </si>
  <si>
    <t>Pembina Utama Muda</t>
  </si>
  <si>
    <t>NIP.19681226 199403 1 005</t>
  </si>
  <si>
    <t>: 1.06.4.01.06.21</t>
  </si>
  <si>
    <t>Program Pengembangan Budaya Baca dan Pembinaan Perpustakaan</t>
  </si>
  <si>
    <t>: 1.06.4.01.06.21.04</t>
  </si>
  <si>
    <t>Pelaksanaan Koordinasi Pengembangan Perpustakaan</t>
  </si>
  <si>
    <t>:  Januari s/d Maret</t>
  </si>
  <si>
    <t>Meningkatkan minat budaya baca</t>
  </si>
  <si>
    <t>- Rak buku</t>
  </si>
  <si>
    <t>- Buku Bacaan</t>
  </si>
  <si>
    <t>ls</t>
  </si>
  <si>
    <t>- meja baca</t>
  </si>
  <si>
    <t>- Kursi baca</t>
  </si>
  <si>
    <t>Terfasilitasinya  Perpustakaan</t>
  </si>
  <si>
    <t>paket</t>
  </si>
  <si>
    <t>Blinder Clips</t>
  </si>
  <si>
    <t>1.05.4.01.06.15.28.5.2.2.02</t>
  </si>
  <si>
    <t>Belanja Barang</t>
  </si>
  <si>
    <t>1.05.4.01.06.15.28.5.2.2.02.10.</t>
  </si>
  <si>
    <t>Rak kayu</t>
  </si>
  <si>
    <t>Buku Bacaan</t>
  </si>
  <si>
    <t>Kursi baca</t>
  </si>
  <si>
    <t>Meja baca</t>
  </si>
  <si>
    <t>: 1.06.4.01.06.19</t>
  </si>
  <si>
    <t>Program Promosi Kesehatan Dan Pemberdayaan Masyarakat</t>
  </si>
  <si>
    <t>: 1.06.4.01.06.19.19</t>
  </si>
  <si>
    <t>Peningkatan Dan Pengembangan Desa Siaga</t>
  </si>
  <si>
    <t>Persentase Desa Siaga Aktif</t>
  </si>
  <si>
    <t>Jumlah Desa Siaga Aktif</t>
  </si>
  <si>
    <t>Terwujudnya Desa Siaga Aktif</t>
  </si>
  <si>
    <t>Honorarium Pertemuan FKD Kecamatan</t>
  </si>
  <si>
    <t xml:space="preserve"> - Ketua (Camat)</t>
  </si>
  <si>
    <t xml:space="preserve"> - Wakil Ketua 1 (Ka Puskesmas 1 Kertek)</t>
  </si>
  <si>
    <t xml:space="preserve"> - Wakil Ketua 2 (Ka Puskesmas 2 Kertek)</t>
  </si>
  <si>
    <t xml:space="preserve"> - Sekretaris 1 (Sekcam)</t>
  </si>
  <si>
    <t xml:space="preserve"> - Sekretaris 2 (Bag. Gizi Puskesmas 2 Kertek)</t>
  </si>
  <si>
    <t>Sie Kelembagaan</t>
  </si>
  <si>
    <t xml:space="preserve"> - Koordinator (Polsek)</t>
  </si>
  <si>
    <t xml:space="preserve"> - Anggota</t>
  </si>
  <si>
    <t>(UPT Dikpora)</t>
  </si>
  <si>
    <t>(KUA)</t>
  </si>
  <si>
    <t>Sie Pemberdayaan Masyarakat</t>
  </si>
  <si>
    <t xml:space="preserve"> - Koordinator (Ketua TP PKK Kecamatan)</t>
  </si>
  <si>
    <t>(PLKB)</t>
  </si>
  <si>
    <t>(Bikor Puskesmas Kertek 2)</t>
  </si>
  <si>
    <t>Sie Pelayanan Kesehatan Dasar</t>
  </si>
  <si>
    <t xml:space="preserve"> - Koordinator (Sie Promkes Puskesmas Kertek 1)</t>
  </si>
  <si>
    <t>(Bikor Puskesmas Kertek 1)</t>
  </si>
  <si>
    <t>( Bag. Gizi Puskesmas Kertek 1 )</t>
  </si>
  <si>
    <t>Sie PHBS dan Survailens</t>
  </si>
  <si>
    <t xml:space="preserve"> - Koordinator (Sie P2 Puskesmas Kertek 2)</t>
  </si>
  <si>
    <t>(Kesling Puskesmas Kertek 1)</t>
  </si>
  <si>
    <t>(Staf Kesrasos)</t>
  </si>
  <si>
    <t>Sie Pembiayaan</t>
  </si>
  <si>
    <t xml:space="preserve"> - Koordinator (Kasi Kesrasos)</t>
  </si>
  <si>
    <t>(Kasi Pemerintahan)</t>
  </si>
  <si>
    <t>(Promkes Puskesmas Kertek 1)</t>
  </si>
  <si>
    <t>Sie Gotong Royong</t>
  </si>
  <si>
    <t xml:space="preserve"> - Koordinator (Danramil)</t>
  </si>
  <si>
    <t>(Kasi Ekbang Kecamatan)</t>
  </si>
  <si>
    <t>(Kesling Puskesmas Kertek 2)</t>
  </si>
  <si>
    <t>Pembinaan Desa Siaga Binaan ( Ds Purbosono)</t>
  </si>
  <si>
    <t>( 6 org x 2 )</t>
  </si>
  <si>
    <t xml:space="preserve"> - Foto kopi materi administrasi Desa Siaga </t>
  </si>
  <si>
    <t xml:space="preserve"> - Data Dinding</t>
  </si>
  <si>
    <t>1. Pertemuan FKD Kecamatan</t>
  </si>
  <si>
    <t xml:space="preserve">    Makan  (30 x 1 keg)</t>
  </si>
  <si>
    <t xml:space="preserve">    Snack  (30 x 1 keg )</t>
  </si>
  <si>
    <t>2. Refresh Desa Siaga</t>
  </si>
  <si>
    <t xml:space="preserve">   FKD Desa</t>
  </si>
  <si>
    <t xml:space="preserve">    Makan  (21 x 1 keg)</t>
  </si>
  <si>
    <t xml:space="preserve">    Snack  (21 x 1 keg )</t>
  </si>
  <si>
    <t xml:space="preserve">    FKD Kecamatan</t>
  </si>
  <si>
    <t>: 1.06.4.01.06.17</t>
  </si>
  <si>
    <t>Program Pengembangan Wawasan Kebangsaan</t>
  </si>
  <si>
    <t>: 1.06.4.01.06.17.01</t>
  </si>
  <si>
    <t>Peningkatan Toleransi Dan Kerukunan Dalam Kehidupan Beragama</t>
  </si>
  <si>
    <t>Isi Headmachine Kecil</t>
  </si>
  <si>
    <t>1. Rapat Koordinasi FKUB (2 kali rapat x 50 org)</t>
  </si>
  <si>
    <t xml:space="preserve"> - Foto kopi </t>
  </si>
  <si>
    <t>Cetak Banner ( 1 m x 4 m x 10 bh)</t>
  </si>
  <si>
    <t>Rapat Koordinasi</t>
  </si>
  <si>
    <t xml:space="preserve">    Makan  (50 org x 2 keg)</t>
  </si>
  <si>
    <t xml:space="preserve">    Snack  (50 org x 2 keg )</t>
  </si>
  <si>
    <t>: 1.06.4.01.06.19.20</t>
  </si>
  <si>
    <t>Peningkatan Cakupan PHBS Rumah Tangga Sehat</t>
  </si>
  <si>
    <t>- Persentase Rumah Tangga Sehat</t>
  </si>
  <si>
    <t>- Persentase Jumlah Jamban sehat</t>
  </si>
  <si>
    <t>Rumah Tangga Sehat</t>
  </si>
  <si>
    <t>Tercapainya Strata Rumah Tangga Sehat</t>
  </si>
  <si>
    <t xml:space="preserve"> - Jasa Narasumber Sosialisasi PHBS Rumah </t>
  </si>
  <si>
    <t xml:space="preserve">   Tangga Sehat ( 2 org x 1 keg )</t>
  </si>
  <si>
    <t>1. Sosialisasi PHBS Rumah Tangga Sehat</t>
  </si>
  <si>
    <t xml:space="preserve">    Peserta (2 peserta x 21 keg)</t>
  </si>
  <si>
    <t xml:space="preserve"> - Foto kopi materi sosialisasi </t>
  </si>
  <si>
    <t>Cetak Banner ( 1 m x 4 m x 22 keg)</t>
  </si>
  <si>
    <t xml:space="preserve">    Makan  (42 x 1 keg)</t>
  </si>
  <si>
    <t xml:space="preserve">    Snack  (425 x 1 keg )</t>
  </si>
  <si>
    <t xml:space="preserve">    Makan  (7 x 1 keg)</t>
  </si>
  <si>
    <t xml:space="preserve">    Snack  (7 x 1 keg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</si>
</sst>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Rp-421]* #,##0_);_([$Rp-421]* \(#,##0\);_([$Rp-421]* &quot;-&quot;_);_(@_)"/>
    <numFmt numFmtId="166" formatCode="_([$Rp-421]* #,##0.00_);_([$Rp-421]* \(#,##0.00\);_([$Rp-421]* &quot;-&quot;??_);_(@_)"/>
    <numFmt numFmtId="167" formatCode="_([$Rp-421]* #,##0_);_([$Rp-421]* \(#,##0\);_([$Rp-421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324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0" borderId="8" xfId="0" applyBorder="1"/>
    <xf numFmtId="0" fontId="4" fillId="0" borderId="4" xfId="0" applyFont="1" applyBorder="1"/>
    <xf numFmtId="0" fontId="0" fillId="0" borderId="5" xfId="0" applyBorder="1"/>
    <xf numFmtId="0" fontId="4" fillId="0" borderId="2" xfId="0" applyFont="1" applyBorder="1"/>
    <xf numFmtId="0" fontId="4" fillId="0" borderId="5" xfId="0" applyFont="1" applyBorder="1"/>
    <xf numFmtId="0" fontId="3" fillId="0" borderId="3" xfId="0" applyFont="1" applyFill="1" applyBorder="1"/>
    <xf numFmtId="164" fontId="3" fillId="0" borderId="4" xfId="1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/>
    <xf numFmtId="9" fontId="3" fillId="0" borderId="11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left" wrapText="1"/>
    </xf>
    <xf numFmtId="0" fontId="3" fillId="0" borderId="0" xfId="0" quotePrefix="1" applyFont="1" applyBorder="1" applyAlignment="1">
      <alignment horizontal="left" wrapText="1"/>
    </xf>
    <xf numFmtId="0" fontId="3" fillId="0" borderId="13" xfId="0" quotePrefix="1" applyFont="1" applyBorder="1" applyAlignment="1">
      <alignment horizontal="left" wrapText="1"/>
    </xf>
    <xf numFmtId="0" fontId="0" fillId="0" borderId="12" xfId="0" applyBorder="1"/>
    <xf numFmtId="9" fontId="3" fillId="0" borderId="13" xfId="0" applyNumberFormat="1" applyFont="1" applyBorder="1" applyAlignment="1">
      <alignment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165" fontId="3" fillId="0" borderId="3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quotePrefix="1" applyFont="1" applyBorder="1"/>
    <xf numFmtId="0" fontId="0" fillId="0" borderId="11" xfId="0" applyBorder="1"/>
    <xf numFmtId="0" fontId="3" fillId="0" borderId="11" xfId="0" applyFont="1" applyBorder="1" applyAlignment="1">
      <alignment horizontal="center"/>
    </xf>
    <xf numFmtId="0" fontId="3" fillId="0" borderId="7" xfId="0" applyFont="1" applyFill="1" applyBorder="1"/>
    <xf numFmtId="0" fontId="3" fillId="0" borderId="7" xfId="0" quotePrefix="1" applyFont="1" applyBorder="1"/>
    <xf numFmtId="0" fontId="3" fillId="0" borderId="8" xfId="0" applyFont="1" applyBorder="1"/>
    <xf numFmtId="0" fontId="0" fillId="0" borderId="9" xfId="0" applyBorder="1"/>
    <xf numFmtId="0" fontId="0" fillId="0" borderId="7" xfId="0" applyBorder="1"/>
    <xf numFmtId="0" fontId="3" fillId="0" borderId="9" xfId="0" applyFont="1" applyBorder="1" applyAlignment="1">
      <alignment horizontal="center"/>
    </xf>
    <xf numFmtId="0" fontId="0" fillId="0" borderId="3" xfId="0" applyBorder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2" fillId="0" borderId="2" xfId="0" applyFont="1" applyBorder="1" applyAlignment="1"/>
    <xf numFmtId="0" fontId="2" fillId="0" borderId="11" xfId="0" applyFont="1" applyBorder="1" applyAlignment="1"/>
    <xf numFmtId="0" fontId="2" fillId="0" borderId="16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1" fontId="2" fillId="0" borderId="11" xfId="2" applyFont="1" applyBorder="1" applyAlignment="1">
      <alignment horizontal="center"/>
    </xf>
    <xf numFmtId="0" fontId="2" fillId="0" borderId="12" xfId="0" quotePrefix="1" applyFont="1" applyBorder="1" applyAlignment="1">
      <alignment horizontal="left"/>
    </xf>
    <xf numFmtId="0" fontId="2" fillId="0" borderId="0" xfId="0" quotePrefix="1" applyFont="1" applyBorder="1" applyAlignment="1"/>
    <xf numFmtId="0" fontId="2" fillId="0" borderId="13" xfId="0" quotePrefix="1" applyFont="1" applyBorder="1" applyAlignment="1"/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1" fontId="2" fillId="0" borderId="13" xfId="2" applyFont="1" applyBorder="1" applyAlignment="1">
      <alignment horizontal="center"/>
    </xf>
    <xf numFmtId="41" fontId="3" fillId="0" borderId="13" xfId="2" applyFont="1" applyBorder="1" applyAlignment="1">
      <alignment horizontal="center"/>
    </xf>
    <xf numFmtId="0" fontId="3" fillId="0" borderId="0" xfId="0" quotePrefix="1" applyFont="1" applyBorder="1"/>
    <xf numFmtId="164" fontId="3" fillId="0" borderId="10" xfId="1" applyNumberFormat="1" applyFont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Border="1"/>
    <xf numFmtId="0" fontId="2" fillId="0" borderId="12" xfId="0" applyFont="1" applyBorder="1"/>
    <xf numFmtId="0" fontId="2" fillId="0" borderId="10" xfId="0" applyFont="1" applyBorder="1"/>
    <xf numFmtId="0" fontId="3" fillId="0" borderId="13" xfId="0" applyFont="1" applyBorder="1"/>
    <xf numFmtId="0" fontId="3" fillId="0" borderId="12" xfId="0" applyFont="1" applyBorder="1"/>
    <xf numFmtId="0" fontId="3" fillId="0" borderId="10" xfId="0" applyFont="1" applyBorder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/>
    <xf numFmtId="0" fontId="3" fillId="0" borderId="0" xfId="3" applyFont="1" applyBorder="1"/>
    <xf numFmtId="41" fontId="3" fillId="0" borderId="12" xfId="0" applyNumberFormat="1" applyFont="1" applyBorder="1" applyAlignment="1"/>
    <xf numFmtId="41" fontId="3" fillId="0" borderId="10" xfId="0" applyNumberFormat="1" applyFont="1" applyBorder="1"/>
    <xf numFmtId="0" fontId="3" fillId="0" borderId="0" xfId="0" applyFont="1" applyBorder="1" applyAlignment="1"/>
    <xf numFmtId="41" fontId="3" fillId="0" borderId="0" xfId="2" applyFont="1" applyBorder="1" applyAlignment="1">
      <alignment horizontal="center"/>
    </xf>
    <xf numFmtId="41" fontId="3" fillId="0" borderId="10" xfId="2" applyFont="1" applyBorder="1" applyAlignment="1">
      <alignment horizontal="center"/>
    </xf>
    <xf numFmtId="0" fontId="2" fillId="0" borderId="0" xfId="0" applyFont="1" applyBorder="1" applyAlignment="1"/>
    <xf numFmtId="0" fontId="2" fillId="0" borderId="13" xfId="0" applyFont="1" applyBorder="1" applyAlignment="1"/>
    <xf numFmtId="0" fontId="2" fillId="0" borderId="0" xfId="0" applyFont="1" applyFill="1" applyBorder="1"/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/>
    <xf numFmtId="0" fontId="2" fillId="2" borderId="0" xfId="3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1" fontId="3" fillId="2" borderId="0" xfId="2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1" fontId="3" fillId="2" borderId="10" xfId="2" applyFont="1" applyFill="1" applyBorder="1" applyAlignment="1">
      <alignment horizontal="center"/>
    </xf>
    <xf numFmtId="41" fontId="2" fillId="2" borderId="13" xfId="2" applyFont="1" applyFill="1" applyBorder="1" applyAlignment="1">
      <alignment horizontal="center"/>
    </xf>
    <xf numFmtId="0" fontId="3" fillId="2" borderId="0" xfId="3" applyFont="1" applyFill="1" applyBorder="1"/>
    <xf numFmtId="41" fontId="3" fillId="2" borderId="13" xfId="2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/>
    <xf numFmtId="0" fontId="3" fillId="0" borderId="2" xfId="3" applyFont="1" applyBorder="1"/>
    <xf numFmtId="41" fontId="3" fillId="0" borderId="2" xfId="0" applyNumberFormat="1" applyFont="1" applyBorder="1" applyAlignment="1"/>
    <xf numFmtId="41" fontId="3" fillId="0" borderId="11" xfId="0" applyNumberFormat="1" applyFont="1" applyBorder="1"/>
    <xf numFmtId="0" fontId="3" fillId="0" borderId="2" xfId="0" applyFont="1" applyBorder="1" applyAlignment="1">
      <alignment horizontal="right"/>
    </xf>
    <xf numFmtId="41" fontId="3" fillId="0" borderId="2" xfId="0" applyNumberFormat="1" applyFont="1" applyBorder="1"/>
    <xf numFmtId="0" fontId="3" fillId="0" borderId="0" xfId="0" applyFont="1" applyBorder="1" applyAlignment="1">
      <alignment horizontal="right"/>
    </xf>
    <xf numFmtId="41" fontId="3" fillId="0" borderId="0" xfId="0" applyNumberFormat="1" applyFont="1" applyBorder="1" applyAlignment="1"/>
    <xf numFmtId="41" fontId="3" fillId="0" borderId="0" xfId="0" applyNumberFormat="1" applyFont="1" applyBorder="1"/>
    <xf numFmtId="0" fontId="2" fillId="0" borderId="1" xfId="0" applyFont="1" applyBorder="1" applyAlignment="1"/>
    <xf numFmtId="0" fontId="3" fillId="2" borderId="2" xfId="3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1" fontId="3" fillId="2" borderId="2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1" fontId="3" fillId="2" borderId="6" xfId="2" applyFont="1" applyFill="1" applyBorder="1" applyAlignment="1">
      <alignment horizontal="center"/>
    </xf>
    <xf numFmtId="41" fontId="3" fillId="2" borderId="11" xfId="2" applyFont="1" applyFill="1" applyBorder="1" applyAlignment="1">
      <alignment horizontal="center"/>
    </xf>
    <xf numFmtId="0" fontId="3" fillId="2" borderId="0" xfId="0" applyFont="1" applyFill="1" applyBorder="1"/>
    <xf numFmtId="41" fontId="3" fillId="2" borderId="12" xfId="0" applyNumberFormat="1" applyFont="1" applyFill="1" applyBorder="1" applyAlignment="1"/>
    <xf numFmtId="41" fontId="3" fillId="2" borderId="10" xfId="0" applyNumberFormat="1" applyFont="1" applyFill="1" applyBorder="1"/>
    <xf numFmtId="0" fontId="3" fillId="2" borderId="13" xfId="0" applyFont="1" applyFill="1" applyBorder="1"/>
    <xf numFmtId="41" fontId="3" fillId="0" borderId="10" xfId="0" applyNumberFormat="1" applyFont="1" applyBorder="1" applyAlignment="1"/>
    <xf numFmtId="41" fontId="2" fillId="0" borderId="10" xfId="0" applyNumberFormat="1" applyFont="1" applyBorder="1"/>
    <xf numFmtId="0" fontId="2" fillId="0" borderId="12" xfId="0" applyFont="1" applyBorder="1" applyAlignment="1">
      <alignment horizontal="right"/>
    </xf>
    <xf numFmtId="0" fontId="2" fillId="0" borderId="9" xfId="0" applyFont="1" applyBorder="1" applyAlignment="1"/>
    <xf numFmtId="0" fontId="3" fillId="0" borderId="14" xfId="0" applyFont="1" applyBorder="1" applyAlignment="1">
      <alignment horizontal="center"/>
    </xf>
    <xf numFmtId="41" fontId="2" fillId="0" borderId="5" xfId="0" applyNumberFormat="1" applyFont="1" applyBorder="1"/>
    <xf numFmtId="41" fontId="0" fillId="0" borderId="0" xfId="0" applyNumberFormat="1"/>
    <xf numFmtId="0" fontId="4" fillId="0" borderId="1" xfId="0" applyFont="1" applyBorder="1"/>
    <xf numFmtId="0" fontId="4" fillId="0" borderId="12" xfId="0" applyFont="1" applyBorder="1"/>
    <xf numFmtId="0" fontId="4" fillId="0" borderId="0" xfId="0" applyFont="1" applyBorder="1"/>
    <xf numFmtId="166" fontId="5" fillId="0" borderId="0" xfId="0" applyNumberFormat="1" applyFont="1" applyBorder="1" applyAlignment="1">
      <alignment horizontal="center"/>
    </xf>
    <xf numFmtId="0" fontId="0" fillId="0" borderId="0" xfId="0" applyBorder="1"/>
    <xf numFmtId="167" fontId="5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Border="1" applyAlignment="1">
      <alignment horizontal="center"/>
    </xf>
    <xf numFmtId="167" fontId="5" fillId="0" borderId="1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0" fillId="0" borderId="13" xfId="0" applyBorder="1"/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2" xfId="0" applyFont="1" applyBorder="1"/>
    <xf numFmtId="0" fontId="5" fillId="0" borderId="12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0" fillId="2" borderId="4" xfId="0" applyFill="1" applyBorder="1"/>
    <xf numFmtId="0" fontId="0" fillId="2" borderId="5" xfId="0" applyFill="1" applyBorder="1"/>
    <xf numFmtId="0" fontId="3" fillId="2" borderId="1" xfId="0" quotePrefix="1" applyFont="1" applyFill="1" applyBorder="1"/>
    <xf numFmtId="0" fontId="3" fillId="2" borderId="2" xfId="0" applyFont="1" applyFill="1" applyBorder="1"/>
    <xf numFmtId="0" fontId="0" fillId="2" borderId="2" xfId="0" applyFill="1" applyBorder="1"/>
    <xf numFmtId="0" fontId="0" fillId="2" borderId="11" xfId="0" applyFill="1" applyBorder="1"/>
    <xf numFmtId="0" fontId="3" fillId="0" borderId="12" xfId="0" applyFont="1" applyFill="1" applyBorder="1"/>
    <xf numFmtId="0" fontId="3" fillId="2" borderId="12" xfId="0" quotePrefix="1" applyFont="1" applyFill="1" applyBorder="1"/>
    <xf numFmtId="0" fontId="0" fillId="2" borderId="0" xfId="0" applyFill="1" applyBorder="1"/>
    <xf numFmtId="0" fontId="0" fillId="2" borderId="13" xfId="0" applyFill="1" applyBorder="1"/>
    <xf numFmtId="0" fontId="3" fillId="2" borderId="7" xfId="0" quotePrefix="1" applyFont="1" applyFill="1" applyBorder="1"/>
    <xf numFmtId="0" fontId="3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3" fillId="0" borderId="7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3" borderId="12" xfId="0" quotePrefix="1" applyFont="1" applyFill="1" applyBorder="1" applyAlignment="1">
      <alignment horizontal="left"/>
    </xf>
    <xf numFmtId="0" fontId="2" fillId="3" borderId="0" xfId="0" quotePrefix="1" applyFont="1" applyFill="1" applyBorder="1" applyAlignment="1"/>
    <xf numFmtId="0" fontId="2" fillId="3" borderId="13" xfId="0" quotePrefix="1" applyFont="1" applyFill="1" applyBorder="1" applyAlignment="1"/>
    <xf numFmtId="0" fontId="2" fillId="0" borderId="12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/>
    <xf numFmtId="0" fontId="2" fillId="0" borderId="13" xfId="0" quotePrefix="1" applyFont="1" applyFill="1" applyBorder="1" applyAlignment="1"/>
    <xf numFmtId="0" fontId="3" fillId="0" borderId="12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" xfId="0" quotePrefix="1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" xfId="0" applyFill="1" applyBorder="1"/>
    <xf numFmtId="9" fontId="3" fillId="3" borderId="11" xfId="0" applyNumberFormat="1" applyFont="1" applyFill="1" applyBorder="1" applyAlignment="1">
      <alignment vertical="center"/>
    </xf>
    <xf numFmtId="0" fontId="3" fillId="3" borderId="3" xfId="0" applyFont="1" applyFill="1" applyBorder="1"/>
    <xf numFmtId="0" fontId="0" fillId="3" borderId="4" xfId="0" applyFill="1" applyBorder="1"/>
    <xf numFmtId="0" fontId="3" fillId="3" borderId="3" xfId="0" applyFont="1" applyFill="1" applyBorder="1" applyAlignment="1"/>
    <xf numFmtId="0" fontId="3" fillId="3" borderId="4" xfId="0" applyFont="1" applyFill="1" applyBorder="1" applyAlignment="1"/>
    <xf numFmtId="0" fontId="0" fillId="3" borderId="5" xfId="0" applyFill="1" applyBorder="1"/>
    <xf numFmtId="165" fontId="3" fillId="3" borderId="3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0" fillId="3" borderId="3" xfId="0" applyFill="1" applyBorder="1"/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3" fillId="2" borderId="0" xfId="2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3" applyFont="1" applyBorder="1"/>
    <xf numFmtId="0" fontId="3" fillId="0" borderId="3" xfId="0" applyFont="1" applyBorder="1" applyAlignment="1">
      <alignment horizontal="center"/>
    </xf>
    <xf numFmtId="41" fontId="3" fillId="0" borderId="4" xfId="0" applyNumberFormat="1" applyFont="1" applyBorder="1" applyAlignment="1"/>
    <xf numFmtId="41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0" fontId="3" fillId="2" borderId="2" xfId="2" applyNumberFormat="1" applyFont="1" applyFill="1" applyBorder="1" applyAlignment="1">
      <alignment horizontal="center"/>
    </xf>
    <xf numFmtId="41" fontId="3" fillId="0" borderId="2" xfId="2" applyFont="1" applyBorder="1" applyAlignment="1">
      <alignment horizont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0" fontId="3" fillId="2" borderId="8" xfId="3" applyFont="1" applyFill="1" applyBorder="1"/>
    <xf numFmtId="0" fontId="3" fillId="2" borderId="8" xfId="2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1" fontId="3" fillId="2" borderId="8" xfId="2" applyFont="1" applyFill="1" applyBorder="1" applyAlignment="1">
      <alignment horizontal="center"/>
    </xf>
    <xf numFmtId="41" fontId="3" fillId="0" borderId="8" xfId="2" applyFont="1" applyBorder="1" applyAlignment="1">
      <alignment horizontal="center"/>
    </xf>
    <xf numFmtId="0" fontId="3" fillId="0" borderId="12" xfId="0" quotePrefix="1" applyFont="1" applyBorder="1" applyAlignment="1"/>
    <xf numFmtId="0" fontId="5" fillId="0" borderId="5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2" xfId="0" quotePrefix="1" applyFont="1" applyFill="1" applyBorder="1" applyAlignment="1">
      <alignment horizontal="left" vertical="top" wrapText="1"/>
    </xf>
    <xf numFmtId="0" fontId="3" fillId="3" borderId="0" xfId="0" quotePrefix="1" applyFont="1" applyFill="1" applyBorder="1" applyAlignment="1">
      <alignment horizontal="left" vertical="top" wrapText="1"/>
    </xf>
    <xf numFmtId="0" fontId="3" fillId="3" borderId="13" xfId="0" quotePrefix="1" applyFont="1" applyFill="1" applyBorder="1" applyAlignment="1">
      <alignment horizontal="left" vertical="top" wrapText="1"/>
    </xf>
    <xf numFmtId="0" fontId="0" fillId="3" borderId="12" xfId="0" applyFill="1" applyBorder="1"/>
    <xf numFmtId="9" fontId="3" fillId="3" borderId="13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right"/>
    </xf>
    <xf numFmtId="41" fontId="3" fillId="0" borderId="8" xfId="0" applyNumberFormat="1" applyFont="1" applyBorder="1" applyAlignment="1"/>
    <xf numFmtId="41" fontId="3" fillId="0" borderId="8" xfId="0" applyNumberFormat="1" applyFont="1" applyBorder="1"/>
  </cellXfs>
  <cellStyles count="4">
    <cellStyle name="Comma" xfId="1" builtinId="3"/>
    <cellStyle name="Comma [0]" xfId="2" builtinId="6"/>
    <cellStyle name="Normal" xfId="0" builtinId="0"/>
    <cellStyle name="Normal_STANDARISASI 2009_revisi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sqref="A1:XFD1048576"/>
    </sheetView>
  </sheetViews>
  <sheetFormatPr defaultRowHeight="15" x14ac:dyDescent="0.25"/>
  <cols>
    <col min="1" max="1" width="3.28515625" customWidth="1"/>
    <col min="2" max="2" width="10.28515625" customWidth="1"/>
    <col min="3" max="3" width="9.42578125" customWidth="1"/>
    <col min="7" max="7" width="8" customWidth="1"/>
    <col min="10" max="10" width="9.85546875" bestFit="1" customWidth="1"/>
    <col min="11" max="11" width="12.42578125" customWidth="1"/>
    <col min="13" max="13" width="12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6" t="s">
        <v>2</v>
      </c>
    </row>
    <row r="2" spans="1:11" x14ac:dyDescent="0.25">
      <c r="A2" s="7" t="s">
        <v>3</v>
      </c>
      <c r="B2" s="8"/>
      <c r="C2" s="8"/>
      <c r="D2" s="8"/>
      <c r="E2" s="8"/>
      <c r="F2" s="8"/>
      <c r="G2" s="8"/>
      <c r="H2" s="9"/>
      <c r="I2" s="10" t="s">
        <v>4</v>
      </c>
      <c r="J2" s="11"/>
      <c r="K2" s="12" t="s">
        <v>5</v>
      </c>
    </row>
    <row r="3" spans="1:11" x14ac:dyDescent="0.25">
      <c r="A3" s="1" t="s">
        <v>6</v>
      </c>
      <c r="B3" s="2"/>
      <c r="C3" s="2"/>
      <c r="D3" s="2"/>
      <c r="E3" s="2"/>
      <c r="F3" s="2"/>
      <c r="G3" s="2"/>
      <c r="H3" s="2"/>
      <c r="I3" s="2"/>
      <c r="J3" s="13"/>
      <c r="K3" s="14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5"/>
      <c r="K4" s="16"/>
    </row>
    <row r="5" spans="1:11" x14ac:dyDescent="0.25">
      <c r="A5" s="17" t="s">
        <v>8</v>
      </c>
      <c r="B5" s="18"/>
      <c r="C5" s="18"/>
      <c r="D5" s="19" t="s">
        <v>9</v>
      </c>
      <c r="E5" s="20"/>
      <c r="F5" s="21" t="s">
        <v>10</v>
      </c>
      <c r="G5" s="22"/>
      <c r="H5" s="23"/>
      <c r="I5" s="23"/>
      <c r="J5" s="23"/>
      <c r="K5" s="24"/>
    </row>
    <row r="6" spans="1:11" x14ac:dyDescent="0.25">
      <c r="A6" s="25" t="s">
        <v>11</v>
      </c>
      <c r="B6" s="26"/>
      <c r="C6" s="18"/>
      <c r="D6" s="19" t="s">
        <v>12</v>
      </c>
      <c r="E6" s="19"/>
      <c r="F6" s="27" t="s">
        <v>13</v>
      </c>
      <c r="G6" s="28"/>
      <c r="H6" s="29"/>
      <c r="I6" s="26"/>
      <c r="J6" s="26"/>
      <c r="K6" s="30"/>
    </row>
    <row r="7" spans="1:11" x14ac:dyDescent="0.25">
      <c r="A7" s="25" t="s">
        <v>14</v>
      </c>
      <c r="B7" s="29"/>
      <c r="C7" s="31"/>
      <c r="D7" s="19" t="s">
        <v>15</v>
      </c>
      <c r="E7" s="19"/>
      <c r="F7" s="27" t="s">
        <v>16</v>
      </c>
      <c r="G7" s="26"/>
      <c r="H7" s="29"/>
      <c r="I7" s="29"/>
      <c r="J7" s="29"/>
      <c r="K7" s="32"/>
    </row>
    <row r="8" spans="1:11" x14ac:dyDescent="0.25">
      <c r="A8" s="25"/>
      <c r="B8" s="29"/>
      <c r="C8" s="31"/>
      <c r="D8" s="19"/>
      <c r="E8" s="19"/>
      <c r="F8" s="27" t="s">
        <v>17</v>
      </c>
      <c r="G8" s="26"/>
      <c r="H8" s="29"/>
      <c r="I8" s="29"/>
      <c r="J8" s="29"/>
      <c r="K8" s="32"/>
    </row>
    <row r="9" spans="1:11" x14ac:dyDescent="0.25">
      <c r="A9" s="25" t="s">
        <v>18</v>
      </c>
      <c r="B9" s="29"/>
      <c r="C9" s="31"/>
      <c r="D9" s="19" t="s">
        <v>19</v>
      </c>
      <c r="E9" s="19"/>
      <c r="F9" s="21" t="s">
        <v>20</v>
      </c>
      <c r="H9" s="29"/>
      <c r="I9" s="29"/>
      <c r="J9" s="29"/>
      <c r="K9" s="32"/>
    </row>
    <row r="10" spans="1:11" x14ac:dyDescent="0.25">
      <c r="A10" s="25" t="s">
        <v>21</v>
      </c>
      <c r="B10" s="29"/>
      <c r="C10" s="29"/>
      <c r="D10" s="27" t="s">
        <v>22</v>
      </c>
      <c r="E10" s="27"/>
      <c r="F10" s="29"/>
      <c r="G10" s="29"/>
      <c r="H10" s="29"/>
      <c r="I10" s="29"/>
      <c r="J10" s="29"/>
      <c r="K10" s="32"/>
    </row>
    <row r="11" spans="1:11" x14ac:dyDescent="0.25">
      <c r="A11" s="33" t="s">
        <v>23</v>
      </c>
      <c r="B11" s="29"/>
      <c r="C11" s="29"/>
      <c r="D11" s="27" t="s">
        <v>24</v>
      </c>
      <c r="E11" s="27"/>
      <c r="F11" s="34"/>
      <c r="G11" s="29"/>
      <c r="H11" s="29"/>
      <c r="I11" s="29"/>
      <c r="J11" s="29"/>
      <c r="K11" s="32"/>
    </row>
    <row r="12" spans="1:11" x14ac:dyDescent="0.25">
      <c r="A12" s="33" t="s">
        <v>25</v>
      </c>
      <c r="B12" s="29"/>
      <c r="C12" s="29"/>
      <c r="D12" s="27" t="s">
        <v>26</v>
      </c>
      <c r="E12" s="27"/>
      <c r="F12" s="34"/>
      <c r="G12" s="29"/>
      <c r="H12" s="29"/>
      <c r="I12" s="29"/>
      <c r="J12" s="29"/>
      <c r="K12" s="32"/>
    </row>
    <row r="13" spans="1:11" x14ac:dyDescent="0.25">
      <c r="A13" s="35" t="s">
        <v>27</v>
      </c>
      <c r="B13" s="36"/>
      <c r="C13" s="36"/>
      <c r="D13" s="36"/>
      <c r="E13" s="36"/>
      <c r="F13" s="36"/>
      <c r="G13" s="36"/>
      <c r="H13" s="36"/>
      <c r="I13" s="36"/>
      <c r="J13" s="36"/>
      <c r="K13" s="37"/>
    </row>
    <row r="14" spans="1:11" x14ac:dyDescent="0.25">
      <c r="A14" s="38" t="s">
        <v>28</v>
      </c>
      <c r="B14" s="39"/>
      <c r="C14" s="40"/>
      <c r="D14" s="35" t="s">
        <v>29</v>
      </c>
      <c r="E14" s="36"/>
      <c r="F14" s="36"/>
      <c r="G14" s="36"/>
      <c r="H14" s="36"/>
      <c r="I14" s="37"/>
      <c r="J14" s="35" t="s">
        <v>30</v>
      </c>
      <c r="K14" s="37"/>
    </row>
    <row r="15" spans="1:11" x14ac:dyDescent="0.25">
      <c r="A15" s="41" t="s">
        <v>31</v>
      </c>
      <c r="B15" s="42"/>
      <c r="C15" s="43"/>
      <c r="D15" s="44" t="s">
        <v>32</v>
      </c>
      <c r="E15" s="45"/>
      <c r="F15" s="45"/>
      <c r="G15" s="45"/>
      <c r="H15" s="45"/>
      <c r="I15" s="46"/>
      <c r="J15" s="47"/>
      <c r="K15" s="48">
        <v>0.4627</v>
      </c>
    </row>
    <row r="16" spans="1:11" x14ac:dyDescent="0.25">
      <c r="A16" s="49"/>
      <c r="B16" s="50"/>
      <c r="C16" s="51"/>
      <c r="D16" s="52" t="s">
        <v>33</v>
      </c>
      <c r="E16" s="53"/>
      <c r="F16" s="53"/>
      <c r="G16" s="53"/>
      <c r="H16" s="53"/>
      <c r="I16" s="54"/>
      <c r="J16" s="55"/>
      <c r="K16" s="56">
        <v>0.03</v>
      </c>
    </row>
    <row r="17" spans="1:11" x14ac:dyDescent="0.25">
      <c r="A17" s="49"/>
      <c r="B17" s="50"/>
      <c r="C17" s="51"/>
      <c r="D17" s="52" t="s">
        <v>34</v>
      </c>
      <c r="E17" s="53"/>
      <c r="F17" s="53"/>
      <c r="G17" s="53"/>
      <c r="H17" s="53"/>
      <c r="I17" s="54"/>
      <c r="J17" s="55"/>
      <c r="K17" s="56">
        <v>0.15</v>
      </c>
    </row>
    <row r="18" spans="1:11" x14ac:dyDescent="0.25">
      <c r="A18" s="33" t="s">
        <v>35</v>
      </c>
      <c r="B18" s="26"/>
      <c r="C18" s="26"/>
      <c r="D18" s="57" t="s">
        <v>36</v>
      </c>
      <c r="E18" s="58"/>
      <c r="F18" s="26"/>
      <c r="G18" s="26"/>
      <c r="H18" s="26"/>
      <c r="I18" s="30"/>
      <c r="J18" s="59">
        <f>K118</f>
        <v>30000000</v>
      </c>
      <c r="K18" s="60"/>
    </row>
    <row r="19" spans="1:11" x14ac:dyDescent="0.25">
      <c r="A19" s="61" t="s">
        <v>37</v>
      </c>
      <c r="B19" s="18"/>
      <c r="C19" s="18"/>
      <c r="D19" s="62" t="s">
        <v>38</v>
      </c>
      <c r="E19" s="19"/>
      <c r="F19" s="18"/>
      <c r="G19" s="18"/>
      <c r="H19" s="18"/>
      <c r="I19" s="63"/>
      <c r="J19" s="47"/>
      <c r="K19" s="64" t="s">
        <v>39</v>
      </c>
    </row>
    <row r="20" spans="1:11" x14ac:dyDescent="0.25">
      <c r="A20" s="65"/>
      <c r="B20" s="28"/>
      <c r="C20" s="28"/>
      <c r="D20" s="66" t="s">
        <v>40</v>
      </c>
      <c r="E20" s="67"/>
      <c r="F20" s="28"/>
      <c r="G20" s="28"/>
      <c r="H20" s="28"/>
      <c r="I20" s="68"/>
      <c r="J20" s="69"/>
      <c r="K20" s="70"/>
    </row>
    <row r="21" spans="1:11" x14ac:dyDescent="0.25">
      <c r="A21" s="33" t="s">
        <v>41</v>
      </c>
      <c r="B21" s="26"/>
      <c r="C21" s="26"/>
      <c r="D21" s="25" t="s">
        <v>42</v>
      </c>
      <c r="E21" s="67"/>
      <c r="F21" s="28"/>
      <c r="G21" s="28"/>
      <c r="H21" s="28"/>
      <c r="I21" s="68"/>
      <c r="J21" s="71"/>
      <c r="K21" s="72" t="s">
        <v>43</v>
      </c>
    </row>
    <row r="22" spans="1:11" x14ac:dyDescent="0.25">
      <c r="A22" s="33" t="s">
        <v>44</v>
      </c>
      <c r="B22" s="26"/>
      <c r="C22" s="26"/>
      <c r="D22" s="25" t="s">
        <v>45</v>
      </c>
      <c r="E22" s="27"/>
      <c r="F22" s="26"/>
      <c r="G22" s="26"/>
      <c r="H22" s="26"/>
      <c r="I22" s="26"/>
      <c r="J22" s="71"/>
      <c r="K22" s="30"/>
    </row>
    <row r="23" spans="1:11" x14ac:dyDescent="0.25">
      <c r="A23" s="38" t="s">
        <v>46</v>
      </c>
      <c r="B23" s="39"/>
      <c r="C23" s="39"/>
      <c r="D23" s="39"/>
      <c r="E23" s="39"/>
      <c r="F23" s="39"/>
      <c r="G23" s="39"/>
      <c r="H23" s="39"/>
      <c r="I23" s="39"/>
      <c r="J23" s="39"/>
      <c r="K23" s="73"/>
    </row>
    <row r="24" spans="1:11" x14ac:dyDescent="0.25">
      <c r="A24" s="74" t="s">
        <v>47</v>
      </c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25">
      <c r="A25" s="77" t="s">
        <v>48</v>
      </c>
      <c r="B25" s="78"/>
      <c r="C25" s="79"/>
      <c r="D25" s="80" t="s">
        <v>49</v>
      </c>
      <c r="E25" s="80"/>
      <c r="F25" s="80"/>
      <c r="G25" s="81"/>
      <c r="H25" s="35" t="s">
        <v>50</v>
      </c>
      <c r="I25" s="36"/>
      <c r="J25" s="37"/>
      <c r="K25" s="82" t="s">
        <v>51</v>
      </c>
    </row>
    <row r="26" spans="1:11" x14ac:dyDescent="0.25">
      <c r="A26" s="83"/>
      <c r="B26" s="84"/>
      <c r="C26" s="85"/>
      <c r="D26" s="86"/>
      <c r="E26" s="86"/>
      <c r="F26" s="86"/>
      <c r="G26" s="87"/>
      <c r="H26" s="88" t="s">
        <v>52</v>
      </c>
      <c r="I26" s="89" t="s">
        <v>53</v>
      </c>
      <c r="J26" s="88" t="s">
        <v>54</v>
      </c>
      <c r="K26" s="90"/>
    </row>
    <row r="27" spans="1:11" x14ac:dyDescent="0.25">
      <c r="A27" s="91">
        <v>1</v>
      </c>
      <c r="B27" s="92"/>
      <c r="C27" s="64"/>
      <c r="D27" s="36">
        <v>2</v>
      </c>
      <c r="E27" s="36"/>
      <c r="F27" s="36"/>
      <c r="G27" s="37"/>
      <c r="H27" s="93">
        <v>3</v>
      </c>
      <c r="I27" s="88">
        <v>4</v>
      </c>
      <c r="J27" s="93">
        <v>5</v>
      </c>
      <c r="K27" s="88" t="s">
        <v>55</v>
      </c>
    </row>
    <row r="28" spans="1:11" x14ac:dyDescent="0.25">
      <c r="A28" s="94" t="s">
        <v>56</v>
      </c>
      <c r="B28" s="95"/>
      <c r="C28" s="96"/>
      <c r="D28" s="97" t="s">
        <v>57</v>
      </c>
      <c r="E28" s="98"/>
      <c r="F28" s="99"/>
      <c r="G28" s="64"/>
      <c r="H28" s="100"/>
      <c r="I28" s="101"/>
      <c r="J28" s="102"/>
      <c r="K28" s="103">
        <f>K29</f>
        <v>30000000</v>
      </c>
    </row>
    <row r="29" spans="1:11" x14ac:dyDescent="0.25">
      <c r="A29" s="104" t="s">
        <v>58</v>
      </c>
      <c r="B29" s="105"/>
      <c r="C29" s="106"/>
      <c r="D29" s="107" t="s">
        <v>59</v>
      </c>
      <c r="E29" s="108"/>
      <c r="F29" s="109"/>
      <c r="G29" s="110"/>
      <c r="H29" s="111"/>
      <c r="I29" s="112"/>
      <c r="J29" s="113"/>
      <c r="K29" s="114">
        <f>+K30+K44</f>
        <v>30000000</v>
      </c>
    </row>
    <row r="30" spans="1:11" x14ac:dyDescent="0.25">
      <c r="A30" s="104" t="s">
        <v>60</v>
      </c>
      <c r="B30" s="105"/>
      <c r="C30" s="106"/>
      <c r="D30" s="108" t="s">
        <v>61</v>
      </c>
      <c r="E30" s="108"/>
      <c r="F30" s="109"/>
      <c r="G30" s="110"/>
      <c r="H30" s="111"/>
      <c r="I30" s="112"/>
      <c r="J30" s="113"/>
      <c r="K30" s="114">
        <f>+K31</f>
        <v>5220000</v>
      </c>
    </row>
    <row r="31" spans="1:11" x14ac:dyDescent="0.25">
      <c r="A31" s="104" t="s">
        <v>62</v>
      </c>
      <c r="B31" s="105"/>
      <c r="C31" s="106"/>
      <c r="D31" s="108" t="s">
        <v>63</v>
      </c>
      <c r="E31" s="108"/>
      <c r="F31" s="109"/>
      <c r="G31" s="110"/>
      <c r="H31" s="111"/>
      <c r="I31" s="112"/>
      <c r="J31" s="113"/>
      <c r="K31" s="114">
        <f>+K32+K39</f>
        <v>5220000</v>
      </c>
    </row>
    <row r="32" spans="1:11" x14ac:dyDescent="0.25">
      <c r="A32" s="104"/>
      <c r="B32" s="105"/>
      <c r="C32" s="106"/>
      <c r="D32" s="20" t="s">
        <v>63</v>
      </c>
      <c r="E32" s="108"/>
      <c r="F32" s="109"/>
      <c r="G32" s="110"/>
      <c r="H32" s="111"/>
      <c r="I32" s="112"/>
      <c r="J32" s="113"/>
      <c r="K32" s="115">
        <f>SUM(K33:K37)</f>
        <v>2250000</v>
      </c>
    </row>
    <row r="33" spans="1:11" x14ac:dyDescent="0.25">
      <c r="A33" s="104"/>
      <c r="B33" s="105"/>
      <c r="C33" s="106"/>
      <c r="D33" s="116" t="s">
        <v>64</v>
      </c>
      <c r="E33" s="108"/>
      <c r="F33" s="109"/>
      <c r="G33" s="110"/>
      <c r="H33" s="111">
        <v>3</v>
      </c>
      <c r="I33" s="112" t="s">
        <v>65</v>
      </c>
      <c r="J33" s="117">
        <v>250000</v>
      </c>
      <c r="K33" s="115">
        <f t="shared" ref="K33:K36" si="0">+H33*J33</f>
        <v>750000</v>
      </c>
    </row>
    <row r="34" spans="1:11" x14ac:dyDescent="0.25">
      <c r="A34" s="104"/>
      <c r="B34" s="105"/>
      <c r="C34" s="106"/>
      <c r="D34" s="116" t="s">
        <v>66</v>
      </c>
      <c r="E34" s="108"/>
      <c r="F34" s="109"/>
      <c r="G34" s="110"/>
      <c r="H34" s="111">
        <v>3</v>
      </c>
      <c r="I34" s="112" t="s">
        <v>65</v>
      </c>
      <c r="J34" s="117">
        <v>200000</v>
      </c>
      <c r="K34" s="115">
        <f t="shared" si="0"/>
        <v>600000</v>
      </c>
    </row>
    <row r="35" spans="1:11" x14ac:dyDescent="0.25">
      <c r="A35" s="104"/>
      <c r="B35" s="105"/>
      <c r="C35" s="106"/>
      <c r="D35" s="20" t="s">
        <v>67</v>
      </c>
      <c r="E35" s="108"/>
      <c r="F35" s="109"/>
      <c r="G35" s="110"/>
      <c r="H35" s="111">
        <v>0</v>
      </c>
      <c r="I35" s="112" t="s">
        <v>65</v>
      </c>
      <c r="J35" s="117">
        <v>200000</v>
      </c>
      <c r="K35" s="115">
        <f t="shared" si="0"/>
        <v>0</v>
      </c>
    </row>
    <row r="36" spans="1:11" x14ac:dyDescent="0.25">
      <c r="A36" s="104"/>
      <c r="B36" s="105"/>
      <c r="C36" s="106"/>
      <c r="D36" s="20" t="s">
        <v>68</v>
      </c>
      <c r="E36" s="108"/>
      <c r="F36" s="109"/>
      <c r="G36" s="110"/>
      <c r="H36" s="111">
        <v>3</v>
      </c>
      <c r="I36" s="112" t="s">
        <v>65</v>
      </c>
      <c r="J36" s="117">
        <v>150000</v>
      </c>
      <c r="K36" s="115">
        <f t="shared" si="0"/>
        <v>450000</v>
      </c>
    </row>
    <row r="37" spans="1:11" x14ac:dyDescent="0.25">
      <c r="A37" s="104"/>
      <c r="B37" s="105"/>
      <c r="C37" s="106"/>
      <c r="D37" s="20" t="s">
        <v>69</v>
      </c>
      <c r="E37" s="108"/>
      <c r="F37" s="109"/>
      <c r="G37" s="110"/>
      <c r="H37" s="111">
        <v>3</v>
      </c>
      <c r="I37" s="112" t="s">
        <v>65</v>
      </c>
      <c r="J37" s="117">
        <v>150000</v>
      </c>
      <c r="K37" s="115">
        <f>+H37*J37</f>
        <v>450000</v>
      </c>
    </row>
    <row r="38" spans="1:11" x14ac:dyDescent="0.25">
      <c r="A38" s="104"/>
      <c r="B38" s="105"/>
      <c r="C38" s="106"/>
      <c r="D38" s="20"/>
      <c r="E38" s="108"/>
      <c r="F38" s="109"/>
      <c r="G38" s="110"/>
      <c r="H38" s="111"/>
      <c r="I38" s="112"/>
      <c r="J38" s="117"/>
      <c r="K38" s="115"/>
    </row>
    <row r="39" spans="1:11" x14ac:dyDescent="0.25">
      <c r="A39" s="104"/>
      <c r="B39" s="105"/>
      <c r="C39" s="106"/>
      <c r="D39" s="20" t="s">
        <v>70</v>
      </c>
      <c r="E39" s="108"/>
      <c r="F39" s="109"/>
      <c r="G39" s="110"/>
      <c r="H39" s="111"/>
      <c r="I39" s="112"/>
      <c r="J39" s="117"/>
      <c r="K39" s="115">
        <f>SUM(K40:K41)</f>
        <v>2970000</v>
      </c>
    </row>
    <row r="40" spans="1:11" x14ac:dyDescent="0.25">
      <c r="A40" s="104"/>
      <c r="B40" s="105"/>
      <c r="C40" s="106"/>
      <c r="D40" s="20" t="s">
        <v>71</v>
      </c>
      <c r="E40" s="108"/>
      <c r="F40" s="109"/>
      <c r="G40" s="110"/>
      <c r="H40" s="111">
        <v>11</v>
      </c>
      <c r="I40" s="112" t="s">
        <v>65</v>
      </c>
      <c r="J40" s="117">
        <v>150000</v>
      </c>
      <c r="K40" s="115">
        <f>+H40*J40</f>
        <v>1650000</v>
      </c>
    </row>
    <row r="41" spans="1:11" x14ac:dyDescent="0.25">
      <c r="A41" s="104"/>
      <c r="B41" s="105"/>
      <c r="C41" s="106"/>
      <c r="D41" s="20" t="s">
        <v>72</v>
      </c>
      <c r="E41" s="108"/>
      <c r="F41" s="109"/>
      <c r="G41" s="110"/>
      <c r="H41" s="111">
        <v>11</v>
      </c>
      <c r="I41" s="112" t="s">
        <v>65</v>
      </c>
      <c r="J41" s="117">
        <v>120000</v>
      </c>
      <c r="K41" s="115">
        <f>+H41*J41</f>
        <v>1320000</v>
      </c>
    </row>
    <row r="42" spans="1:11" x14ac:dyDescent="0.25">
      <c r="A42" s="104"/>
      <c r="B42" s="105"/>
      <c r="C42" s="106"/>
      <c r="D42" s="116" t="s">
        <v>73</v>
      </c>
      <c r="E42" s="108"/>
      <c r="F42" s="109"/>
      <c r="G42" s="110"/>
      <c r="H42" s="111">
        <v>11</v>
      </c>
      <c r="I42" s="112" t="s">
        <v>65</v>
      </c>
      <c r="J42" s="117">
        <v>100000</v>
      </c>
      <c r="K42" s="115">
        <f>+H42*J42</f>
        <v>1100000</v>
      </c>
    </row>
    <row r="43" spans="1:11" x14ac:dyDescent="0.25">
      <c r="A43" s="104"/>
      <c r="B43" s="105"/>
      <c r="C43" s="106"/>
      <c r="D43" s="20"/>
      <c r="E43" s="108"/>
      <c r="F43" s="109"/>
      <c r="G43" s="110"/>
      <c r="H43" s="111"/>
      <c r="I43" s="112"/>
      <c r="J43" s="117"/>
      <c r="K43" s="115"/>
    </row>
    <row r="44" spans="1:11" x14ac:dyDescent="0.25">
      <c r="A44" s="104" t="s">
        <v>74</v>
      </c>
      <c r="B44" s="105"/>
      <c r="C44" s="106"/>
      <c r="D44" s="108" t="s">
        <v>75</v>
      </c>
      <c r="E44" s="108"/>
      <c r="F44" s="111"/>
      <c r="G44" s="110"/>
      <c r="H44" s="111"/>
      <c r="I44" s="112"/>
      <c r="J44" s="117"/>
      <c r="K44" s="114">
        <f>+K45+K57+K86+K96</f>
        <v>24780000</v>
      </c>
    </row>
    <row r="45" spans="1:11" x14ac:dyDescent="0.25">
      <c r="A45" s="104" t="s">
        <v>76</v>
      </c>
      <c r="B45" s="105"/>
      <c r="C45" s="106"/>
      <c r="D45" s="118" t="s">
        <v>77</v>
      </c>
      <c r="E45" s="108"/>
      <c r="F45" s="108"/>
      <c r="G45" s="119"/>
      <c r="H45" s="108"/>
      <c r="I45" s="120"/>
      <c r="J45" s="121"/>
      <c r="K45" s="114">
        <f>K46</f>
        <v>1662000</v>
      </c>
    </row>
    <row r="46" spans="1:11" x14ac:dyDescent="0.25">
      <c r="A46" s="104" t="s">
        <v>78</v>
      </c>
      <c r="B46" s="105"/>
      <c r="C46" s="106"/>
      <c r="D46" s="20" t="s">
        <v>79</v>
      </c>
      <c r="E46" s="20"/>
      <c r="F46" s="20"/>
      <c r="G46" s="122"/>
      <c r="H46" s="20"/>
      <c r="I46" s="123"/>
      <c r="J46" s="124"/>
      <c r="K46" s="115">
        <f>SUM(K47:K55)</f>
        <v>1662000</v>
      </c>
    </row>
    <row r="47" spans="1:11" x14ac:dyDescent="0.25">
      <c r="A47" s="125"/>
      <c r="B47" s="126"/>
      <c r="C47" s="127"/>
      <c r="D47" s="128" t="s">
        <v>80</v>
      </c>
      <c r="E47" s="129"/>
      <c r="F47" s="20"/>
      <c r="G47" s="122"/>
      <c r="H47" s="112">
        <v>165</v>
      </c>
      <c r="I47" s="112" t="s">
        <v>81</v>
      </c>
      <c r="J47" s="130">
        <v>2200</v>
      </c>
      <c r="K47" s="131">
        <f t="shared" ref="K47:K48" si="1">H47*J47</f>
        <v>363000</v>
      </c>
    </row>
    <row r="48" spans="1:11" x14ac:dyDescent="0.25">
      <c r="A48" s="125"/>
      <c r="B48" s="126"/>
      <c r="C48" s="127"/>
      <c r="D48" s="128" t="s">
        <v>82</v>
      </c>
      <c r="E48" s="129"/>
      <c r="F48" s="20"/>
      <c r="G48" s="122"/>
      <c r="H48" s="112">
        <v>165</v>
      </c>
      <c r="I48" s="112" t="s">
        <v>83</v>
      </c>
      <c r="J48" s="130">
        <v>5500</v>
      </c>
      <c r="K48" s="131">
        <f t="shared" si="1"/>
        <v>907500</v>
      </c>
    </row>
    <row r="49" spans="1:11" x14ac:dyDescent="0.25">
      <c r="A49" s="125"/>
      <c r="B49" s="126"/>
      <c r="C49" s="127"/>
      <c r="D49" s="128" t="s">
        <v>84</v>
      </c>
      <c r="E49" s="129"/>
      <c r="F49" s="20"/>
      <c r="G49" s="122"/>
      <c r="H49" s="112">
        <v>3</v>
      </c>
      <c r="I49" s="112" t="s">
        <v>85</v>
      </c>
      <c r="J49" s="130">
        <v>14500</v>
      </c>
      <c r="K49" s="131">
        <f>H49*J49</f>
        <v>43500</v>
      </c>
    </row>
    <row r="50" spans="1:11" x14ac:dyDescent="0.25">
      <c r="A50" s="125"/>
      <c r="B50" s="126"/>
      <c r="C50" s="127"/>
      <c r="D50" s="128" t="s">
        <v>86</v>
      </c>
      <c r="E50" s="129"/>
      <c r="F50" s="20"/>
      <c r="G50" s="122"/>
      <c r="H50" s="112">
        <v>4</v>
      </c>
      <c r="I50" s="112" t="s">
        <v>83</v>
      </c>
      <c r="J50" s="130">
        <v>23200</v>
      </c>
      <c r="K50" s="131">
        <f>H50*J50</f>
        <v>92800</v>
      </c>
    </row>
    <row r="51" spans="1:11" x14ac:dyDescent="0.25">
      <c r="A51" s="128"/>
      <c r="B51" s="126"/>
      <c r="C51" s="127"/>
      <c r="D51" s="128" t="s">
        <v>87</v>
      </c>
      <c r="E51" s="129"/>
      <c r="F51" s="20"/>
      <c r="G51" s="122"/>
      <c r="H51" s="112">
        <v>2</v>
      </c>
      <c r="I51" s="112" t="s">
        <v>88</v>
      </c>
      <c r="J51" s="130">
        <v>55000</v>
      </c>
      <c r="K51" s="131">
        <f>H51*J51</f>
        <v>110000</v>
      </c>
    </row>
    <row r="52" spans="1:11" x14ac:dyDescent="0.25">
      <c r="A52" s="128"/>
      <c r="B52" s="126"/>
      <c r="C52" s="127"/>
      <c r="D52" s="132" t="s">
        <v>89</v>
      </c>
      <c r="E52" s="129"/>
      <c r="F52" s="20"/>
      <c r="G52" s="122"/>
      <c r="H52" s="111"/>
      <c r="I52" s="112" t="s">
        <v>81</v>
      </c>
      <c r="J52" s="130">
        <v>131000</v>
      </c>
      <c r="K52" s="131">
        <f>H52*J52</f>
        <v>0</v>
      </c>
    </row>
    <row r="53" spans="1:11" x14ac:dyDescent="0.25">
      <c r="A53" s="128"/>
      <c r="B53" s="126"/>
      <c r="C53" s="127"/>
      <c r="D53" s="132" t="s">
        <v>90</v>
      </c>
      <c r="E53" s="129"/>
      <c r="F53" s="20"/>
      <c r="G53" s="122"/>
      <c r="H53" s="111">
        <v>1</v>
      </c>
      <c r="I53" s="112" t="s">
        <v>81</v>
      </c>
      <c r="J53" s="130">
        <v>45000</v>
      </c>
      <c r="K53" s="131">
        <f>H53*J53</f>
        <v>45000</v>
      </c>
    </row>
    <row r="54" spans="1:11" x14ac:dyDescent="0.25">
      <c r="A54" s="128"/>
      <c r="B54" s="126"/>
      <c r="C54" s="127"/>
      <c r="D54" s="132" t="s">
        <v>91</v>
      </c>
      <c r="E54" s="129"/>
      <c r="F54" s="20"/>
      <c r="G54" s="122"/>
      <c r="H54" s="111">
        <v>1</v>
      </c>
      <c r="I54" s="112" t="s">
        <v>81</v>
      </c>
      <c r="J54" s="130">
        <v>100000</v>
      </c>
      <c r="K54" s="131">
        <f>H54*J54</f>
        <v>100000</v>
      </c>
    </row>
    <row r="55" spans="1:11" x14ac:dyDescent="0.25">
      <c r="A55" s="128"/>
      <c r="B55" s="126"/>
      <c r="C55" s="127"/>
      <c r="D55" s="132" t="s">
        <v>92</v>
      </c>
      <c r="E55" s="129"/>
      <c r="F55" s="20"/>
      <c r="G55" s="122"/>
      <c r="H55" s="111"/>
      <c r="I55" s="112"/>
      <c r="J55" s="130"/>
      <c r="K55" s="131">
        <v>200</v>
      </c>
    </row>
    <row r="56" spans="1:11" x14ac:dyDescent="0.25">
      <c r="A56" s="128"/>
      <c r="B56" s="126"/>
      <c r="C56" s="127"/>
      <c r="D56" s="108"/>
      <c r="E56" s="129"/>
      <c r="F56" s="20"/>
      <c r="G56" s="122"/>
      <c r="H56" s="133"/>
      <c r="I56" s="112"/>
      <c r="J56" s="134"/>
      <c r="K56" s="115"/>
    </row>
    <row r="57" spans="1:11" x14ac:dyDescent="0.25">
      <c r="A57" s="104" t="s">
        <v>93</v>
      </c>
      <c r="B57" s="135"/>
      <c r="C57" s="136"/>
      <c r="D57" s="108" t="s">
        <v>94</v>
      </c>
      <c r="E57" s="108"/>
      <c r="F57" s="111"/>
      <c r="G57" s="110"/>
      <c r="H57" s="108"/>
      <c r="I57" s="120"/>
      <c r="J57" s="121"/>
      <c r="K57" s="114">
        <f>K58+K67</f>
        <v>15600000</v>
      </c>
    </row>
    <row r="58" spans="1:11" x14ac:dyDescent="0.25">
      <c r="A58" s="104" t="s">
        <v>95</v>
      </c>
      <c r="B58" s="132"/>
      <c r="C58" s="136"/>
      <c r="D58" s="108" t="s">
        <v>96</v>
      </c>
      <c r="E58" s="137"/>
      <c r="F58" s="109"/>
      <c r="G58" s="138"/>
      <c r="H58" s="108"/>
      <c r="I58" s="120"/>
      <c r="J58" s="121"/>
      <c r="K58" s="114">
        <f>SUM(K60:K63)</f>
        <v>3000000</v>
      </c>
    </row>
    <row r="59" spans="1:11" x14ac:dyDescent="0.25">
      <c r="A59" s="104"/>
      <c r="B59" s="132"/>
      <c r="C59" s="136"/>
      <c r="D59" s="20" t="s">
        <v>97</v>
      </c>
      <c r="E59" s="137"/>
      <c r="F59" s="111"/>
      <c r="G59" s="110"/>
      <c r="H59" s="20"/>
      <c r="I59" s="123"/>
      <c r="J59" s="124"/>
      <c r="K59" s="115"/>
    </row>
    <row r="60" spans="1:11" x14ac:dyDescent="0.25">
      <c r="A60" s="139"/>
      <c r="B60" s="132"/>
      <c r="C60" s="140"/>
      <c r="D60" s="129" t="s">
        <v>98</v>
      </c>
      <c r="E60" s="20"/>
      <c r="F60" s="111"/>
      <c r="G60" s="110"/>
      <c r="H60" s="111">
        <v>3</v>
      </c>
      <c r="I60" s="112" t="s">
        <v>99</v>
      </c>
      <c r="J60" s="134">
        <v>500000</v>
      </c>
      <c r="K60" s="115">
        <f t="shared" ref="K60:K63" si="2">H60*J60</f>
        <v>1500000</v>
      </c>
    </row>
    <row r="61" spans="1:11" x14ac:dyDescent="0.25">
      <c r="A61" s="139"/>
      <c r="B61" s="132"/>
      <c r="C61" s="140"/>
      <c r="D61" s="129" t="s">
        <v>100</v>
      </c>
      <c r="E61" s="20"/>
      <c r="F61" s="111"/>
      <c r="G61" s="110"/>
      <c r="H61" s="111"/>
      <c r="I61" s="112"/>
      <c r="J61" s="134"/>
      <c r="K61" s="115"/>
    </row>
    <row r="62" spans="1:11" x14ac:dyDescent="0.25">
      <c r="A62" s="139"/>
      <c r="B62" s="132"/>
      <c r="C62" s="140"/>
      <c r="D62" s="129"/>
      <c r="E62" s="20"/>
      <c r="F62" s="111"/>
      <c r="G62" s="110"/>
      <c r="H62" s="111"/>
      <c r="I62" s="112"/>
      <c r="J62" s="134"/>
      <c r="K62" s="115"/>
    </row>
    <row r="63" spans="1:11" x14ac:dyDescent="0.25">
      <c r="A63" s="139"/>
      <c r="B63" s="132"/>
      <c r="C63" s="140"/>
      <c r="D63" s="129" t="s">
        <v>101</v>
      </c>
      <c r="E63" s="20"/>
      <c r="F63" s="111"/>
      <c r="G63" s="110"/>
      <c r="H63" s="111">
        <v>3</v>
      </c>
      <c r="I63" s="112" t="s">
        <v>99</v>
      </c>
      <c r="J63" s="134">
        <v>500000</v>
      </c>
      <c r="K63" s="115">
        <f t="shared" si="2"/>
        <v>1500000</v>
      </c>
    </row>
    <row r="64" spans="1:11" x14ac:dyDescent="0.25">
      <c r="A64" s="139"/>
      <c r="B64" s="132"/>
      <c r="C64" s="140"/>
      <c r="D64" s="129" t="s">
        <v>102</v>
      </c>
      <c r="E64" s="20"/>
      <c r="F64" s="111"/>
      <c r="G64" s="110"/>
      <c r="H64" s="111"/>
      <c r="I64" s="112"/>
      <c r="J64" s="134"/>
      <c r="K64" s="115"/>
    </row>
    <row r="65" spans="1:11" x14ac:dyDescent="0.25">
      <c r="A65" s="139"/>
      <c r="B65" s="132"/>
      <c r="C65" s="140"/>
      <c r="D65" s="129" t="s">
        <v>103</v>
      </c>
      <c r="E65" s="20"/>
      <c r="F65" s="111"/>
      <c r="G65" s="110"/>
      <c r="H65" s="111"/>
      <c r="I65" s="112"/>
      <c r="J65" s="134"/>
      <c r="K65" s="115"/>
    </row>
    <row r="66" spans="1:11" x14ac:dyDescent="0.25">
      <c r="A66" s="128"/>
      <c r="B66" s="132"/>
      <c r="C66" s="140"/>
      <c r="D66" s="129"/>
      <c r="E66" s="132"/>
      <c r="F66" s="111"/>
      <c r="G66" s="110"/>
      <c r="H66" s="133"/>
      <c r="I66" s="112"/>
      <c r="J66" s="134"/>
      <c r="K66" s="115"/>
    </row>
    <row r="67" spans="1:11" x14ac:dyDescent="0.25">
      <c r="A67" s="104" t="s">
        <v>104</v>
      </c>
      <c r="B67" s="132"/>
      <c r="C67" s="136"/>
      <c r="D67" s="141" t="s">
        <v>105</v>
      </c>
      <c r="E67" s="142"/>
      <c r="F67" s="143"/>
      <c r="G67" s="144"/>
      <c r="H67" s="145"/>
      <c r="I67" s="146"/>
      <c r="J67" s="147"/>
      <c r="K67" s="148">
        <f>+K68+K80</f>
        <v>12600000</v>
      </c>
    </row>
    <row r="68" spans="1:11" x14ac:dyDescent="0.25">
      <c r="A68" s="125"/>
      <c r="B68" s="135"/>
      <c r="C68" s="136"/>
      <c r="D68" s="149" t="s">
        <v>106</v>
      </c>
      <c r="E68" s="142"/>
      <c r="F68" s="143"/>
      <c r="G68" s="144"/>
      <c r="H68" s="145">
        <v>105</v>
      </c>
      <c r="I68" s="146" t="s">
        <v>99</v>
      </c>
      <c r="J68" s="147">
        <v>75000</v>
      </c>
      <c r="K68" s="150">
        <f t="shared" ref="K68" si="3">H68*J68</f>
        <v>7875000</v>
      </c>
    </row>
    <row r="69" spans="1:11" x14ac:dyDescent="0.25">
      <c r="A69" s="125"/>
      <c r="B69" s="135"/>
      <c r="C69" s="136"/>
      <c r="D69" s="149" t="s">
        <v>107</v>
      </c>
      <c r="E69" s="142"/>
      <c r="F69" s="143"/>
      <c r="G69" s="144"/>
      <c r="H69" s="145"/>
      <c r="I69" s="146"/>
      <c r="J69" s="147"/>
      <c r="K69" s="150"/>
    </row>
    <row r="70" spans="1:11" x14ac:dyDescent="0.25">
      <c r="A70" s="125"/>
      <c r="B70" s="135"/>
      <c r="C70" s="136"/>
      <c r="D70" s="149"/>
      <c r="E70" s="142"/>
      <c r="F70" s="143"/>
      <c r="G70" s="144"/>
      <c r="H70" s="145"/>
      <c r="I70" s="146"/>
      <c r="J70" s="147"/>
      <c r="K70" s="150"/>
    </row>
    <row r="71" spans="1:11" x14ac:dyDescent="0.25">
      <c r="A71" s="151"/>
      <c r="B71" s="152" t="s">
        <v>108</v>
      </c>
      <c r="C71" s="152"/>
      <c r="D71" s="153"/>
      <c r="E71" s="101" t="s">
        <v>109</v>
      </c>
      <c r="F71" s="100"/>
      <c r="G71" s="100"/>
      <c r="H71" s="100"/>
      <c r="I71" s="101" t="s">
        <v>110</v>
      </c>
      <c r="J71" s="154"/>
      <c r="K71" s="155"/>
    </row>
    <row r="72" spans="1:11" x14ac:dyDescent="0.25">
      <c r="A72" s="156"/>
      <c r="B72" s="152"/>
      <c r="C72" s="152"/>
      <c r="D72" s="152"/>
      <c r="E72" s="19"/>
      <c r="F72" s="100"/>
      <c r="G72" s="100"/>
      <c r="H72" s="100"/>
      <c r="I72" s="100"/>
      <c r="J72" s="154"/>
      <c r="K72" s="157"/>
    </row>
    <row r="73" spans="1:11" x14ac:dyDescent="0.25">
      <c r="A73" s="158"/>
      <c r="B73" s="132"/>
      <c r="C73" s="132"/>
      <c r="D73" s="132"/>
      <c r="E73" s="20"/>
      <c r="F73" s="111"/>
      <c r="G73" s="111"/>
      <c r="H73" s="111"/>
      <c r="I73" s="111"/>
      <c r="J73" s="159"/>
      <c r="K73" s="160"/>
    </row>
    <row r="74" spans="1:11" x14ac:dyDescent="0.25">
      <c r="A74" s="158"/>
      <c r="B74" s="132"/>
      <c r="C74" s="132"/>
      <c r="D74" s="132"/>
      <c r="E74" s="20"/>
      <c r="F74" s="111"/>
      <c r="G74" s="111"/>
      <c r="H74" s="111"/>
      <c r="I74" s="111"/>
      <c r="J74" s="159"/>
      <c r="K74" s="160"/>
    </row>
    <row r="75" spans="1:11" x14ac:dyDescent="0.25">
      <c r="A75" s="158"/>
      <c r="B75" s="132"/>
      <c r="C75" s="132"/>
      <c r="D75" s="132"/>
      <c r="E75" s="20"/>
      <c r="F75" s="111"/>
      <c r="G75" s="111"/>
      <c r="H75" s="111"/>
      <c r="I75" s="111"/>
      <c r="J75" s="159"/>
      <c r="K75" s="160"/>
    </row>
    <row r="76" spans="1:11" x14ac:dyDescent="0.25">
      <c r="A76" s="158"/>
      <c r="B76" s="132"/>
      <c r="C76" s="132"/>
      <c r="D76" s="132"/>
      <c r="E76" s="20"/>
      <c r="F76" s="111"/>
      <c r="G76" s="111"/>
      <c r="H76" s="111"/>
      <c r="I76" s="111"/>
      <c r="J76" s="159"/>
      <c r="K76" s="160"/>
    </row>
    <row r="77" spans="1:11" x14ac:dyDescent="0.25">
      <c r="A77" s="158"/>
      <c r="B77" s="132"/>
      <c r="C77" s="132"/>
      <c r="D77" s="132"/>
      <c r="E77" s="20"/>
      <c r="F77" s="111"/>
      <c r="G77" s="111"/>
      <c r="H77" s="111"/>
      <c r="I77" s="111"/>
      <c r="J77" s="159"/>
      <c r="K77" s="160"/>
    </row>
    <row r="78" spans="1:11" x14ac:dyDescent="0.25">
      <c r="A78" s="158"/>
      <c r="B78" s="132"/>
      <c r="C78" s="132"/>
      <c r="D78" s="132"/>
      <c r="E78" s="20"/>
      <c r="F78" s="111"/>
      <c r="G78" s="111"/>
      <c r="H78" s="111"/>
      <c r="I78" s="111"/>
      <c r="J78" s="159"/>
      <c r="K78" s="160"/>
    </row>
    <row r="79" spans="1:11" x14ac:dyDescent="0.25">
      <c r="A79" s="158"/>
      <c r="B79" s="132"/>
      <c r="C79" s="132"/>
      <c r="D79" s="132"/>
      <c r="E79" s="20"/>
      <c r="F79" s="111"/>
      <c r="G79" s="111"/>
      <c r="H79" s="111"/>
      <c r="I79" s="111"/>
      <c r="J79" s="159"/>
      <c r="K79" s="160"/>
    </row>
    <row r="80" spans="1:11" x14ac:dyDescent="0.25">
      <c r="A80" s="161"/>
      <c r="B80" s="95"/>
      <c r="C80" s="96"/>
      <c r="D80" s="162" t="s">
        <v>111</v>
      </c>
      <c r="E80" s="163"/>
      <c r="F80" s="164"/>
      <c r="G80" s="165"/>
      <c r="H80" s="166"/>
      <c r="I80" s="167"/>
      <c r="J80" s="168"/>
      <c r="K80" s="169">
        <f>SUM(K83:K84)</f>
        <v>4725000</v>
      </c>
    </row>
    <row r="81" spans="1:11" x14ac:dyDescent="0.25">
      <c r="A81" s="125"/>
      <c r="B81" s="135"/>
      <c r="C81" s="136"/>
      <c r="D81" s="149" t="s">
        <v>112</v>
      </c>
      <c r="E81" s="149"/>
      <c r="F81" s="170"/>
      <c r="G81" s="144"/>
      <c r="H81" s="146"/>
      <c r="I81" s="146"/>
      <c r="J81" s="171"/>
      <c r="K81" s="172"/>
    </row>
    <row r="82" spans="1:11" x14ac:dyDescent="0.25">
      <c r="A82" s="125"/>
      <c r="B82" s="135"/>
      <c r="C82" s="136"/>
      <c r="D82" s="149" t="s">
        <v>113</v>
      </c>
      <c r="E82" s="149"/>
      <c r="F82" s="170"/>
      <c r="G82" s="144"/>
      <c r="H82" s="145"/>
      <c r="I82" s="146"/>
      <c r="J82" s="147"/>
      <c r="K82" s="150"/>
    </row>
    <row r="83" spans="1:11" x14ac:dyDescent="0.25">
      <c r="A83" s="125"/>
      <c r="B83" s="135"/>
      <c r="C83" s="136"/>
      <c r="D83" s="149" t="s">
        <v>114</v>
      </c>
      <c r="E83" s="149"/>
      <c r="F83" s="170"/>
      <c r="G83" s="144"/>
      <c r="H83" s="145">
        <f>21*2</f>
        <v>42</v>
      </c>
      <c r="I83" s="146" t="s">
        <v>99</v>
      </c>
      <c r="J83" s="147">
        <v>75000</v>
      </c>
      <c r="K83" s="150">
        <f t="shared" ref="K83:K84" si="4">H83*J83</f>
        <v>3150000</v>
      </c>
    </row>
    <row r="84" spans="1:11" x14ac:dyDescent="0.25">
      <c r="A84" s="128"/>
      <c r="B84" s="126"/>
      <c r="C84" s="127"/>
      <c r="D84" s="149" t="s">
        <v>115</v>
      </c>
      <c r="E84" s="149"/>
      <c r="F84" s="170"/>
      <c r="G84" s="173"/>
      <c r="H84" s="145">
        <f>21*1</f>
        <v>21</v>
      </c>
      <c r="I84" s="146" t="s">
        <v>99</v>
      </c>
      <c r="J84" s="147">
        <v>75000</v>
      </c>
      <c r="K84" s="150">
        <f t="shared" si="4"/>
        <v>1575000</v>
      </c>
    </row>
    <row r="85" spans="1:11" x14ac:dyDescent="0.25">
      <c r="A85" s="139"/>
      <c r="B85" s="132"/>
      <c r="C85" s="140"/>
      <c r="D85" s="132"/>
      <c r="E85" s="20"/>
      <c r="F85" s="111"/>
      <c r="G85" s="111"/>
      <c r="H85" s="113"/>
      <c r="I85" s="113"/>
      <c r="J85" s="174"/>
      <c r="K85" s="131"/>
    </row>
    <row r="86" spans="1:11" x14ac:dyDescent="0.25">
      <c r="A86" s="104" t="s">
        <v>116</v>
      </c>
      <c r="B86" s="135"/>
      <c r="C86" s="140"/>
      <c r="D86" s="118" t="s">
        <v>117</v>
      </c>
      <c r="E86" s="20"/>
      <c r="F86" s="111"/>
      <c r="G86" s="110"/>
      <c r="H86" s="111"/>
      <c r="I86" s="112"/>
      <c r="J86" s="117"/>
      <c r="K86" s="114">
        <f>K87</f>
        <v>1708000</v>
      </c>
    </row>
    <row r="87" spans="1:11" x14ac:dyDescent="0.25">
      <c r="A87" s="104" t="s">
        <v>118</v>
      </c>
      <c r="B87" s="132"/>
      <c r="C87" s="140"/>
      <c r="D87" s="20" t="s">
        <v>119</v>
      </c>
      <c r="E87" s="20"/>
      <c r="F87" s="111"/>
      <c r="G87" s="110"/>
      <c r="H87" s="111"/>
      <c r="I87" s="112"/>
      <c r="J87" s="117"/>
      <c r="K87" s="115">
        <f>SUM(K88:K90)+K94</f>
        <v>1708000</v>
      </c>
    </row>
    <row r="88" spans="1:11" x14ac:dyDescent="0.25">
      <c r="A88" s="139"/>
      <c r="B88" s="132"/>
      <c r="C88" s="140"/>
      <c r="D88" s="128" t="s">
        <v>120</v>
      </c>
      <c r="E88" s="20"/>
      <c r="F88" s="111"/>
      <c r="G88" s="110"/>
      <c r="H88" s="112">
        <v>3500</v>
      </c>
      <c r="I88" s="112" t="s">
        <v>121</v>
      </c>
      <c r="J88" s="130">
        <v>250</v>
      </c>
      <c r="K88" s="131">
        <f>H88*J88</f>
        <v>875000</v>
      </c>
    </row>
    <row r="89" spans="1:11" x14ac:dyDescent="0.25">
      <c r="A89" s="139"/>
      <c r="B89" s="132"/>
      <c r="C89" s="140"/>
      <c r="D89" s="128" t="s">
        <v>122</v>
      </c>
      <c r="E89" s="20"/>
      <c r="F89" s="111"/>
      <c r="G89" s="110"/>
      <c r="H89" s="111"/>
      <c r="I89" s="112"/>
      <c r="J89" s="130"/>
      <c r="K89" s="131"/>
    </row>
    <row r="90" spans="1:11" x14ac:dyDescent="0.25">
      <c r="A90" s="139"/>
      <c r="B90" s="132"/>
      <c r="C90" s="140"/>
      <c r="D90" s="128" t="s">
        <v>123</v>
      </c>
      <c r="E90" s="20"/>
      <c r="F90" s="111"/>
      <c r="G90" s="110"/>
      <c r="H90" s="111">
        <v>2500</v>
      </c>
      <c r="I90" s="112" t="s">
        <v>121</v>
      </c>
      <c r="J90" s="130">
        <v>250</v>
      </c>
      <c r="K90" s="131">
        <f>H90*J90</f>
        <v>625000</v>
      </c>
    </row>
    <row r="91" spans="1:11" x14ac:dyDescent="0.25">
      <c r="A91" s="139"/>
      <c r="B91" s="132"/>
      <c r="C91" s="140"/>
      <c r="D91" s="128" t="s">
        <v>102</v>
      </c>
      <c r="E91" s="20"/>
      <c r="F91" s="111"/>
      <c r="G91" s="110"/>
      <c r="H91" s="111"/>
      <c r="I91" s="112"/>
      <c r="J91" s="130"/>
      <c r="K91" s="131"/>
    </row>
    <row r="92" spans="1:11" x14ac:dyDescent="0.25">
      <c r="A92" s="139"/>
      <c r="B92" s="132"/>
      <c r="C92" s="140"/>
      <c r="D92" s="128" t="s">
        <v>124</v>
      </c>
      <c r="E92" s="20"/>
      <c r="F92" s="111"/>
      <c r="G92" s="110"/>
      <c r="H92" s="111"/>
      <c r="I92" s="112"/>
      <c r="J92" s="130"/>
      <c r="K92" s="131"/>
    </row>
    <row r="93" spans="1:11" x14ac:dyDescent="0.25">
      <c r="A93" s="139"/>
      <c r="B93" s="132"/>
      <c r="C93" s="140"/>
      <c r="D93" s="128"/>
      <c r="E93" s="20"/>
      <c r="F93" s="111"/>
      <c r="G93" s="110"/>
      <c r="H93" s="111"/>
      <c r="I93" s="112"/>
      <c r="J93" s="130"/>
      <c r="K93" s="131"/>
    </row>
    <row r="94" spans="1:11" x14ac:dyDescent="0.25">
      <c r="A94" s="139"/>
      <c r="B94" s="132"/>
      <c r="C94" s="140"/>
      <c r="D94" s="128" t="s">
        <v>125</v>
      </c>
      <c r="E94" s="20"/>
      <c r="F94" s="111"/>
      <c r="G94" s="110"/>
      <c r="H94" s="111">
        <v>8</v>
      </c>
      <c r="I94" s="112" t="s">
        <v>126</v>
      </c>
      <c r="J94" s="130">
        <v>26000</v>
      </c>
      <c r="K94" s="131">
        <f t="shared" ref="K94" si="5">H94*J94</f>
        <v>208000</v>
      </c>
    </row>
    <row r="95" spans="1:11" x14ac:dyDescent="0.25">
      <c r="A95" s="139"/>
      <c r="B95" s="132"/>
      <c r="C95" s="140"/>
      <c r="D95" s="128"/>
      <c r="E95" s="20"/>
      <c r="F95" s="111"/>
      <c r="G95" s="110"/>
      <c r="H95" s="111"/>
      <c r="I95" s="112"/>
      <c r="J95" s="130"/>
      <c r="K95" s="131"/>
    </row>
    <row r="96" spans="1:11" x14ac:dyDescent="0.25">
      <c r="A96" s="104" t="s">
        <v>127</v>
      </c>
      <c r="B96" s="135"/>
      <c r="C96" s="140"/>
      <c r="D96" s="125" t="s">
        <v>128</v>
      </c>
      <c r="E96" s="132"/>
      <c r="F96" s="111"/>
      <c r="G96" s="110"/>
      <c r="H96" s="111"/>
      <c r="I96" s="112"/>
      <c r="J96" s="130"/>
      <c r="K96" s="175">
        <f>K97</f>
        <v>5810000</v>
      </c>
    </row>
    <row r="97" spans="1:11" x14ac:dyDescent="0.25">
      <c r="A97" s="104" t="s">
        <v>129</v>
      </c>
      <c r="B97" s="135"/>
      <c r="C97" s="136"/>
      <c r="D97" s="128" t="s">
        <v>130</v>
      </c>
      <c r="E97" s="135"/>
      <c r="F97" s="111"/>
      <c r="G97" s="110"/>
      <c r="H97" s="111"/>
      <c r="I97" s="112"/>
      <c r="J97" s="130"/>
      <c r="K97" s="131">
        <f>+K98</f>
        <v>5810000</v>
      </c>
    </row>
    <row r="98" spans="1:11" x14ac:dyDescent="0.25">
      <c r="A98" s="176"/>
      <c r="B98" s="135"/>
      <c r="C98" s="136"/>
      <c r="D98" s="128" t="s">
        <v>131</v>
      </c>
      <c r="E98" s="132"/>
      <c r="F98" s="111"/>
      <c r="G98" s="110"/>
      <c r="H98" s="111"/>
      <c r="I98" s="112"/>
      <c r="J98" s="130"/>
      <c r="K98" s="131">
        <f>+K99+K108</f>
        <v>5810000</v>
      </c>
    </row>
    <row r="99" spans="1:11" x14ac:dyDescent="0.25">
      <c r="A99" s="139"/>
      <c r="B99" s="132"/>
      <c r="C99" s="140"/>
      <c r="D99" s="129" t="s">
        <v>106</v>
      </c>
      <c r="E99" s="132"/>
      <c r="F99" s="111"/>
      <c r="G99" s="110"/>
      <c r="H99" s="111"/>
      <c r="I99" s="112"/>
      <c r="J99" s="130"/>
      <c r="K99" s="131">
        <f>+K100+K104</f>
        <v>3955000</v>
      </c>
    </row>
    <row r="100" spans="1:11" x14ac:dyDescent="0.25">
      <c r="A100" s="139"/>
      <c r="B100" s="132"/>
      <c r="C100" s="140"/>
      <c r="D100" s="129" t="s">
        <v>132</v>
      </c>
      <c r="E100" s="132"/>
      <c r="F100" s="111"/>
      <c r="G100" s="110"/>
      <c r="H100" s="111"/>
      <c r="I100" s="112"/>
      <c r="J100" s="130"/>
      <c r="K100" s="131">
        <f>SUM(K101:K102)</f>
        <v>3675000</v>
      </c>
    </row>
    <row r="101" spans="1:11" x14ac:dyDescent="0.25">
      <c r="A101" s="139"/>
      <c r="B101" s="132"/>
      <c r="C101" s="140"/>
      <c r="D101" s="129" t="s">
        <v>133</v>
      </c>
      <c r="E101" s="132"/>
      <c r="F101" s="111"/>
      <c r="G101" s="110"/>
      <c r="H101" s="111">
        <v>105</v>
      </c>
      <c r="I101" s="112" t="s">
        <v>134</v>
      </c>
      <c r="J101" s="130">
        <v>25000</v>
      </c>
      <c r="K101" s="131">
        <f t="shared" ref="K101:K102" si="6">H101*J101</f>
        <v>2625000</v>
      </c>
    </row>
    <row r="102" spans="1:11" x14ac:dyDescent="0.25">
      <c r="A102" s="139"/>
      <c r="B102" s="132"/>
      <c r="C102" s="140"/>
      <c r="D102" s="129" t="s">
        <v>135</v>
      </c>
      <c r="E102" s="132"/>
      <c r="F102" s="111"/>
      <c r="G102" s="110"/>
      <c r="H102" s="111">
        <v>105</v>
      </c>
      <c r="I102" s="112" t="s">
        <v>85</v>
      </c>
      <c r="J102" s="130">
        <v>10000</v>
      </c>
      <c r="K102" s="131">
        <f t="shared" si="6"/>
        <v>1050000</v>
      </c>
    </row>
    <row r="103" spans="1:11" x14ac:dyDescent="0.25">
      <c r="A103" s="139"/>
      <c r="B103" s="132"/>
      <c r="C103" s="140"/>
      <c r="D103" s="129"/>
      <c r="E103" s="132"/>
      <c r="F103" s="111"/>
      <c r="G103" s="110"/>
      <c r="H103" s="111"/>
      <c r="I103" s="112"/>
      <c r="J103" s="130"/>
      <c r="K103" s="131"/>
    </row>
    <row r="104" spans="1:11" x14ac:dyDescent="0.25">
      <c r="A104" s="139"/>
      <c r="B104" s="132"/>
      <c r="C104" s="140"/>
      <c r="D104" s="129" t="s">
        <v>136</v>
      </c>
      <c r="E104" s="132"/>
      <c r="F104" s="111"/>
      <c r="G104" s="110"/>
      <c r="H104" s="111"/>
      <c r="I104" s="112"/>
      <c r="J104" s="130"/>
      <c r="K104" s="131">
        <f>SUM(K105:K106)</f>
        <v>280000</v>
      </c>
    </row>
    <row r="105" spans="1:11" x14ac:dyDescent="0.25">
      <c r="A105" s="139"/>
      <c r="B105" s="132"/>
      <c r="C105" s="140"/>
      <c r="D105" s="129" t="s">
        <v>137</v>
      </c>
      <c r="E105" s="132"/>
      <c r="F105" s="111"/>
      <c r="G105" s="110"/>
      <c r="H105" s="111">
        <v>8</v>
      </c>
      <c r="I105" s="112" t="s">
        <v>134</v>
      </c>
      <c r="J105" s="130">
        <v>25000</v>
      </c>
      <c r="K105" s="131">
        <f>J105*H105</f>
        <v>200000</v>
      </c>
    </row>
    <row r="106" spans="1:11" x14ac:dyDescent="0.25">
      <c r="A106" s="139"/>
      <c r="B106" s="132"/>
      <c r="C106" s="140"/>
      <c r="D106" s="129" t="s">
        <v>138</v>
      </c>
      <c r="E106" s="132"/>
      <c r="F106" s="111"/>
      <c r="G106" s="110"/>
      <c r="H106" s="111">
        <v>8</v>
      </c>
      <c r="I106" s="112" t="s">
        <v>85</v>
      </c>
      <c r="J106" s="130">
        <v>10000</v>
      </c>
      <c r="K106" s="131">
        <f>J106*H106</f>
        <v>80000</v>
      </c>
    </row>
    <row r="107" spans="1:11" x14ac:dyDescent="0.25">
      <c r="A107" s="139"/>
      <c r="B107" s="132"/>
      <c r="C107" s="140"/>
      <c r="D107" s="129"/>
      <c r="E107" s="132"/>
      <c r="F107" s="111"/>
      <c r="G107" s="110"/>
      <c r="H107" s="111"/>
      <c r="I107" s="112"/>
      <c r="J107" s="130"/>
      <c r="K107" s="131"/>
    </row>
    <row r="108" spans="1:11" x14ac:dyDescent="0.25">
      <c r="A108" s="139"/>
      <c r="B108" s="132"/>
      <c r="C108" s="140"/>
      <c r="D108" s="129" t="s">
        <v>139</v>
      </c>
      <c r="E108" s="20"/>
      <c r="F108" s="122"/>
      <c r="G108" s="110"/>
      <c r="H108" s="111"/>
      <c r="I108" s="112"/>
      <c r="J108" s="130"/>
      <c r="K108" s="131">
        <f>+K111+K114</f>
        <v>1855000</v>
      </c>
    </row>
    <row r="109" spans="1:11" x14ac:dyDescent="0.25">
      <c r="A109" s="139"/>
      <c r="B109" s="132"/>
      <c r="C109" s="140"/>
      <c r="D109" s="129" t="s">
        <v>140</v>
      </c>
      <c r="E109" s="20"/>
      <c r="F109" s="20"/>
      <c r="G109" s="110"/>
      <c r="H109" s="111"/>
      <c r="I109" s="112"/>
      <c r="J109" s="130"/>
      <c r="K109" s="131"/>
    </row>
    <row r="110" spans="1:11" x14ac:dyDescent="0.25">
      <c r="A110" s="139"/>
      <c r="B110" s="132"/>
      <c r="C110" s="140"/>
      <c r="D110" s="129" t="s">
        <v>132</v>
      </c>
      <c r="E110" s="20"/>
      <c r="F110" s="20"/>
      <c r="G110" s="110"/>
      <c r="H110" s="111"/>
      <c r="I110" s="112"/>
      <c r="J110" s="130"/>
      <c r="K110" s="131"/>
    </row>
    <row r="111" spans="1:11" x14ac:dyDescent="0.25">
      <c r="A111" s="139"/>
      <c r="B111" s="132"/>
      <c r="C111" s="140"/>
      <c r="D111" s="129" t="s">
        <v>141</v>
      </c>
      <c r="E111" s="20"/>
      <c r="F111" s="20"/>
      <c r="G111" s="110"/>
      <c r="H111" s="111">
        <v>63</v>
      </c>
      <c r="I111" s="112" t="s">
        <v>134</v>
      </c>
      <c r="J111" s="130">
        <v>25000</v>
      </c>
      <c r="K111" s="131">
        <f>+J111*H111</f>
        <v>1575000</v>
      </c>
    </row>
    <row r="112" spans="1:11" x14ac:dyDescent="0.25">
      <c r="A112" s="139"/>
      <c r="B112" s="132"/>
      <c r="C112" s="140"/>
      <c r="D112" s="129" t="s">
        <v>142</v>
      </c>
      <c r="E112" s="20"/>
      <c r="F112" s="20"/>
      <c r="G112" s="110"/>
      <c r="H112" s="111">
        <v>63</v>
      </c>
      <c r="I112" s="112" t="s">
        <v>85</v>
      </c>
      <c r="J112" s="130">
        <v>10000</v>
      </c>
      <c r="K112" s="131">
        <f>+J112*H112</f>
        <v>630000</v>
      </c>
    </row>
    <row r="113" spans="1:13" x14ac:dyDescent="0.25">
      <c r="A113" s="139"/>
      <c r="B113" s="132"/>
      <c r="C113" s="140"/>
      <c r="D113" s="129"/>
      <c r="E113" s="20"/>
      <c r="F113" s="20"/>
      <c r="G113" s="110"/>
      <c r="H113" s="111"/>
      <c r="I113" s="112"/>
      <c r="J113" s="130"/>
      <c r="K113" s="131"/>
    </row>
    <row r="114" spans="1:13" x14ac:dyDescent="0.25">
      <c r="A114" s="139"/>
      <c r="B114" s="132"/>
      <c r="C114" s="140"/>
      <c r="D114" s="129" t="s">
        <v>136</v>
      </c>
      <c r="E114" s="132"/>
      <c r="F114" s="111"/>
      <c r="G114" s="110"/>
      <c r="H114" s="111"/>
      <c r="I114" s="112"/>
      <c r="J114" s="130"/>
      <c r="K114" s="131">
        <f>SUM(K115:K116)</f>
        <v>280000</v>
      </c>
    </row>
    <row r="115" spans="1:13" x14ac:dyDescent="0.25">
      <c r="A115" s="139"/>
      <c r="B115" s="132"/>
      <c r="C115" s="140"/>
      <c r="D115" s="129" t="s">
        <v>137</v>
      </c>
      <c r="E115" s="132"/>
      <c r="F115" s="111"/>
      <c r="G115" s="110"/>
      <c r="H115" s="111">
        <v>8</v>
      </c>
      <c r="I115" s="112" t="s">
        <v>134</v>
      </c>
      <c r="J115" s="130">
        <v>25000</v>
      </c>
      <c r="K115" s="131">
        <f>J115*H115</f>
        <v>200000</v>
      </c>
    </row>
    <row r="116" spans="1:13" x14ac:dyDescent="0.25">
      <c r="A116" s="139"/>
      <c r="B116" s="132"/>
      <c r="C116" s="140"/>
      <c r="D116" s="129" t="s">
        <v>138</v>
      </c>
      <c r="E116" s="132"/>
      <c r="F116" s="111"/>
      <c r="G116" s="110"/>
      <c r="H116" s="111">
        <v>8</v>
      </c>
      <c r="I116" s="112" t="s">
        <v>85</v>
      </c>
      <c r="J116" s="130">
        <v>10000</v>
      </c>
      <c r="K116" s="131">
        <f>J116*H116</f>
        <v>80000</v>
      </c>
    </row>
    <row r="117" spans="1:13" x14ac:dyDescent="0.25">
      <c r="A117" s="125"/>
      <c r="B117" s="135"/>
      <c r="C117" s="177"/>
      <c r="D117" s="132"/>
      <c r="E117" s="132"/>
      <c r="F117" s="111"/>
      <c r="G117" s="110"/>
      <c r="H117" s="111"/>
      <c r="I117" s="112"/>
      <c r="J117" s="130"/>
      <c r="K117" s="131"/>
    </row>
    <row r="118" spans="1:13" x14ac:dyDescent="0.25">
      <c r="A118" s="178" t="s">
        <v>143</v>
      </c>
      <c r="B118" s="178"/>
      <c r="C118" s="178"/>
      <c r="D118" s="178"/>
      <c r="E118" s="178"/>
      <c r="F118" s="178"/>
      <c r="G118" s="178"/>
      <c r="H118" s="178"/>
      <c r="I118" s="178"/>
      <c r="J118" s="178"/>
      <c r="K118" s="179">
        <f>K28</f>
        <v>30000000</v>
      </c>
      <c r="M118" s="180"/>
    </row>
    <row r="119" spans="1:13" x14ac:dyDescent="0.25">
      <c r="A119" s="181" t="s">
        <v>144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63"/>
    </row>
    <row r="120" spans="1:13" x14ac:dyDescent="0.25">
      <c r="A120" s="182" t="s">
        <v>108</v>
      </c>
      <c r="B120" s="183" t="s">
        <v>145</v>
      </c>
      <c r="C120" s="183" t="s">
        <v>146</v>
      </c>
      <c r="D120" s="184">
        <v>0</v>
      </c>
      <c r="E120" s="184"/>
      <c r="F120" s="185"/>
      <c r="G120" s="185"/>
      <c r="J120" s="111" t="s">
        <v>147</v>
      </c>
      <c r="K120" s="110"/>
    </row>
    <row r="121" spans="1:13" x14ac:dyDescent="0.25">
      <c r="A121" s="182" t="s">
        <v>109</v>
      </c>
      <c r="B121" s="183" t="s">
        <v>148</v>
      </c>
      <c r="C121" s="183" t="s">
        <v>146</v>
      </c>
      <c r="D121" s="186">
        <v>30000000</v>
      </c>
      <c r="E121" s="186"/>
      <c r="F121" s="185"/>
      <c r="G121" s="185"/>
      <c r="H121" s="20"/>
      <c r="J121" s="111"/>
      <c r="K121" s="187"/>
    </row>
    <row r="122" spans="1:13" x14ac:dyDescent="0.25">
      <c r="A122" s="182" t="s">
        <v>110</v>
      </c>
      <c r="B122" s="183" t="s">
        <v>149</v>
      </c>
      <c r="C122" s="183" t="s">
        <v>146</v>
      </c>
      <c r="D122" s="184">
        <v>0</v>
      </c>
      <c r="E122" s="184"/>
      <c r="F122" s="185"/>
      <c r="G122" s="185"/>
      <c r="H122" s="132"/>
      <c r="K122" s="187"/>
    </row>
    <row r="123" spans="1:13" ht="15.75" thickBot="1" x14ac:dyDescent="0.3">
      <c r="A123" s="182" t="s">
        <v>150</v>
      </c>
      <c r="B123" s="183" t="s">
        <v>151</v>
      </c>
      <c r="C123" s="188" t="s">
        <v>146</v>
      </c>
      <c r="D123" s="184">
        <v>0</v>
      </c>
      <c r="E123" s="184"/>
      <c r="F123" s="185"/>
      <c r="G123" s="185"/>
      <c r="H123" s="111"/>
      <c r="J123" s="189" t="s">
        <v>152</v>
      </c>
      <c r="K123" s="187"/>
    </row>
    <row r="124" spans="1:13" x14ac:dyDescent="0.25">
      <c r="A124" s="55"/>
      <c r="B124" s="185"/>
      <c r="C124" s="185"/>
      <c r="D124" s="190">
        <f>SUM(D120:D123)</f>
        <v>30000000</v>
      </c>
      <c r="E124" s="190"/>
      <c r="F124" s="185"/>
      <c r="G124" s="185"/>
      <c r="J124" s="111" t="s">
        <v>153</v>
      </c>
      <c r="K124" s="187"/>
    </row>
    <row r="125" spans="1:13" x14ac:dyDescent="0.25">
      <c r="A125" s="55"/>
      <c r="B125" s="185"/>
      <c r="C125" s="185"/>
      <c r="D125" s="185"/>
      <c r="E125" s="185"/>
      <c r="F125" s="185"/>
      <c r="G125" s="185"/>
      <c r="K125" s="187"/>
    </row>
    <row r="126" spans="1:13" x14ac:dyDescent="0.25">
      <c r="A126" s="191" t="s">
        <v>154</v>
      </c>
      <c r="B126" s="192"/>
      <c r="C126" s="192"/>
      <c r="D126" s="192"/>
      <c r="E126" s="192"/>
      <c r="F126" s="192"/>
      <c r="G126" s="192"/>
      <c r="H126" s="193"/>
      <c r="I126" s="194"/>
      <c r="J126" s="195"/>
      <c r="K126" s="194"/>
    </row>
    <row r="127" spans="1:13" x14ac:dyDescent="0.25">
      <c r="A127" s="196"/>
      <c r="B127" s="197"/>
      <c r="C127" s="197"/>
      <c r="D127" s="197"/>
      <c r="E127" s="197"/>
      <c r="F127" s="197"/>
      <c r="G127" s="198"/>
      <c r="I127" s="199" t="s">
        <v>155</v>
      </c>
      <c r="J127" s="200"/>
      <c r="K127" s="201"/>
    </row>
    <row r="128" spans="1:13" x14ac:dyDescent="0.25">
      <c r="A128" s="202" t="s">
        <v>108</v>
      </c>
      <c r="B128" s="203" t="s">
        <v>156</v>
      </c>
      <c r="C128" s="203"/>
      <c r="D128" s="204" t="s">
        <v>157</v>
      </c>
      <c r="E128" s="205"/>
      <c r="F128" s="204"/>
      <c r="G128" s="204" t="s">
        <v>158</v>
      </c>
      <c r="H128" s="206"/>
      <c r="I128" s="207" t="s">
        <v>159</v>
      </c>
      <c r="J128" s="208"/>
      <c r="K128" s="209"/>
    </row>
    <row r="129" spans="1:11" x14ac:dyDescent="0.25">
      <c r="A129" s="202"/>
      <c r="B129" s="210"/>
      <c r="C129" s="210"/>
      <c r="D129" s="205"/>
      <c r="E129" s="205"/>
      <c r="F129" s="203"/>
      <c r="G129" s="211"/>
      <c r="H129" s="206"/>
      <c r="I129" s="207" t="s">
        <v>160</v>
      </c>
      <c r="J129" s="208"/>
      <c r="K129" s="209"/>
    </row>
    <row r="130" spans="1:11" x14ac:dyDescent="0.25">
      <c r="A130" s="202" t="s">
        <v>109</v>
      </c>
      <c r="B130" s="203" t="s">
        <v>156</v>
      </c>
      <c r="C130" s="203"/>
      <c r="D130" s="204" t="s">
        <v>161</v>
      </c>
      <c r="E130" s="205"/>
      <c r="F130" s="204"/>
      <c r="G130" s="204" t="s">
        <v>162</v>
      </c>
      <c r="H130" s="206"/>
      <c r="I130" s="212"/>
      <c r="J130" s="213"/>
      <c r="K130" s="214"/>
    </row>
    <row r="131" spans="1:11" x14ac:dyDescent="0.25">
      <c r="A131" s="215"/>
      <c r="B131" s="205"/>
      <c r="C131" s="205"/>
      <c r="D131" s="205"/>
      <c r="E131" s="205"/>
      <c r="F131" s="205"/>
      <c r="G131" s="211"/>
      <c r="H131" s="206"/>
      <c r="I131" s="216"/>
      <c r="J131" s="217"/>
      <c r="K131" s="218"/>
    </row>
    <row r="132" spans="1:11" x14ac:dyDescent="0.25">
      <c r="A132" s="202" t="s">
        <v>110</v>
      </c>
      <c r="B132" s="219" t="s">
        <v>163</v>
      </c>
      <c r="C132" s="219"/>
      <c r="D132" s="217" t="s">
        <v>164</v>
      </c>
      <c r="E132" s="205"/>
      <c r="F132" s="203"/>
      <c r="G132" s="211" t="s">
        <v>165</v>
      </c>
      <c r="H132" s="206"/>
      <c r="I132" s="216"/>
      <c r="J132" s="217"/>
      <c r="K132" s="218"/>
    </row>
    <row r="133" spans="1:11" x14ac:dyDescent="0.25">
      <c r="A133" s="215"/>
      <c r="B133" s="205"/>
      <c r="C133" s="205"/>
      <c r="D133" s="205"/>
      <c r="E133" s="205"/>
      <c r="F133" s="205"/>
      <c r="G133" s="211"/>
      <c r="H133" s="206"/>
      <c r="I133" s="220" t="s">
        <v>166</v>
      </c>
      <c r="J133" s="221"/>
      <c r="K133" s="222"/>
    </row>
    <row r="134" spans="1:11" x14ac:dyDescent="0.25">
      <c r="A134" s="202"/>
      <c r="B134" s="217"/>
      <c r="C134" s="217"/>
      <c r="D134" s="217"/>
      <c r="E134" s="217"/>
      <c r="F134" s="204"/>
      <c r="G134" s="211"/>
      <c r="H134" s="206"/>
      <c r="I134" s="223" t="s">
        <v>167</v>
      </c>
      <c r="J134" s="224"/>
      <c r="K134" s="225"/>
    </row>
    <row r="135" spans="1:11" x14ac:dyDescent="0.25">
      <c r="A135" s="226"/>
      <c r="B135" s="227"/>
      <c r="C135" s="227"/>
      <c r="D135" s="227"/>
      <c r="E135" s="227"/>
      <c r="F135" s="228"/>
      <c r="G135" s="229"/>
      <c r="H135" s="68"/>
      <c r="I135" s="230" t="s">
        <v>168</v>
      </c>
      <c r="J135" s="231"/>
      <c r="K135" s="232"/>
    </row>
    <row r="137" spans="1:11" x14ac:dyDescent="0.25">
      <c r="K137" s="180">
        <f>30000000-K118</f>
        <v>0</v>
      </c>
    </row>
  </sheetData>
  <mergeCells count="29">
    <mergeCell ref="I134:K134"/>
    <mergeCell ref="I135:K135"/>
    <mergeCell ref="D123:E123"/>
    <mergeCell ref="D124:E124"/>
    <mergeCell ref="A126:G126"/>
    <mergeCell ref="I128:K128"/>
    <mergeCell ref="I129:K129"/>
    <mergeCell ref="I133:K133"/>
    <mergeCell ref="A27:B27"/>
    <mergeCell ref="D27:G27"/>
    <mergeCell ref="A118:J118"/>
    <mergeCell ref="D120:E120"/>
    <mergeCell ref="D121:E121"/>
    <mergeCell ref="D122:E122"/>
    <mergeCell ref="J18:K18"/>
    <mergeCell ref="A23:K23"/>
    <mergeCell ref="A24:K24"/>
    <mergeCell ref="A25:B26"/>
    <mergeCell ref="D25:G26"/>
    <mergeCell ref="H25:J25"/>
    <mergeCell ref="K25:K26"/>
    <mergeCell ref="A13:K13"/>
    <mergeCell ref="A14:B14"/>
    <mergeCell ref="D14:I14"/>
    <mergeCell ref="J14:K14"/>
    <mergeCell ref="A15:C17"/>
    <mergeCell ref="D15:I15"/>
    <mergeCell ref="D16:I16"/>
    <mergeCell ref="D17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sqref="A1:XFD1048576"/>
    </sheetView>
  </sheetViews>
  <sheetFormatPr defaultRowHeight="15" x14ac:dyDescent="0.25"/>
  <cols>
    <col min="1" max="1" width="3.28515625" customWidth="1"/>
    <col min="2" max="2" width="10.28515625" customWidth="1"/>
    <col min="3" max="3" width="9.42578125" customWidth="1"/>
    <col min="7" max="7" width="8" customWidth="1"/>
    <col min="11" max="11" width="12.42578125" customWidth="1"/>
    <col min="13" max="13" width="12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6" t="s">
        <v>2</v>
      </c>
    </row>
    <row r="2" spans="1:11" x14ac:dyDescent="0.25">
      <c r="A2" s="7" t="s">
        <v>3</v>
      </c>
      <c r="B2" s="8"/>
      <c r="C2" s="8"/>
      <c r="D2" s="8"/>
      <c r="E2" s="8"/>
      <c r="F2" s="8"/>
      <c r="G2" s="8"/>
      <c r="H2" s="9"/>
      <c r="I2" s="10" t="s">
        <v>4</v>
      </c>
      <c r="J2" s="11"/>
      <c r="K2" s="12" t="s">
        <v>5</v>
      </c>
    </row>
    <row r="3" spans="1:11" x14ac:dyDescent="0.25">
      <c r="A3" s="1" t="s">
        <v>6</v>
      </c>
      <c r="B3" s="2"/>
      <c r="C3" s="2"/>
      <c r="D3" s="2"/>
      <c r="E3" s="2"/>
      <c r="F3" s="2"/>
      <c r="G3" s="2"/>
      <c r="H3" s="2"/>
      <c r="I3" s="2"/>
      <c r="J3" s="13"/>
      <c r="K3" s="14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5"/>
      <c r="K4" s="16"/>
    </row>
    <row r="5" spans="1:11" x14ac:dyDescent="0.25">
      <c r="A5" s="17" t="s">
        <v>8</v>
      </c>
      <c r="B5" s="18"/>
      <c r="C5" s="18"/>
      <c r="D5" s="19" t="s">
        <v>9</v>
      </c>
      <c r="E5" s="20"/>
      <c r="F5" s="21" t="s">
        <v>10</v>
      </c>
      <c r="G5" s="22"/>
      <c r="H5" s="23"/>
      <c r="I5" s="23"/>
      <c r="J5" s="23"/>
      <c r="K5" s="24"/>
    </row>
    <row r="6" spans="1:11" x14ac:dyDescent="0.25">
      <c r="A6" s="25" t="s">
        <v>11</v>
      </c>
      <c r="B6" s="26"/>
      <c r="C6" s="18"/>
      <c r="D6" s="19" t="s">
        <v>12</v>
      </c>
      <c r="E6" s="19"/>
      <c r="F6" s="27" t="s">
        <v>13</v>
      </c>
      <c r="G6" s="28"/>
      <c r="H6" s="29"/>
      <c r="I6" s="26"/>
      <c r="J6" s="26"/>
      <c r="K6" s="30"/>
    </row>
    <row r="7" spans="1:11" x14ac:dyDescent="0.25">
      <c r="A7" s="25" t="s">
        <v>14</v>
      </c>
      <c r="B7" s="29"/>
      <c r="C7" s="31"/>
      <c r="D7" s="19" t="s">
        <v>169</v>
      </c>
      <c r="E7" s="19"/>
      <c r="F7" s="27" t="s">
        <v>170</v>
      </c>
      <c r="G7" s="26"/>
      <c r="H7" s="29"/>
      <c r="I7" s="29"/>
      <c r="J7" s="29"/>
      <c r="K7" s="32"/>
    </row>
    <row r="8" spans="1:11" x14ac:dyDescent="0.25">
      <c r="A8" s="25" t="s">
        <v>18</v>
      </c>
      <c r="B8" s="29"/>
      <c r="C8" s="31"/>
      <c r="D8" s="19" t="s">
        <v>171</v>
      </c>
      <c r="E8" s="19"/>
      <c r="F8" s="21" t="s">
        <v>172</v>
      </c>
      <c r="H8" s="29"/>
      <c r="I8" s="29"/>
      <c r="J8" s="29"/>
      <c r="K8" s="32"/>
    </row>
    <row r="9" spans="1:11" x14ac:dyDescent="0.25">
      <c r="A9" s="25" t="s">
        <v>21</v>
      </c>
      <c r="B9" s="29"/>
      <c r="C9" s="29"/>
      <c r="D9" s="27" t="s">
        <v>22</v>
      </c>
      <c r="E9" s="27"/>
      <c r="F9" s="29"/>
      <c r="G9" s="29"/>
      <c r="H9" s="29"/>
      <c r="I9" s="29"/>
      <c r="J9" s="29"/>
      <c r="K9" s="32"/>
    </row>
    <row r="10" spans="1:11" x14ac:dyDescent="0.25">
      <c r="A10" s="33" t="s">
        <v>23</v>
      </c>
      <c r="B10" s="29"/>
      <c r="C10" s="29"/>
      <c r="D10" s="27" t="s">
        <v>173</v>
      </c>
      <c r="E10" s="27"/>
      <c r="F10" s="34"/>
      <c r="G10" s="29"/>
      <c r="H10" s="29"/>
      <c r="I10" s="29"/>
      <c r="J10" s="29"/>
      <c r="K10" s="32"/>
    </row>
    <row r="11" spans="1:11" x14ac:dyDescent="0.25">
      <c r="A11" s="33" t="s">
        <v>25</v>
      </c>
      <c r="B11" s="29"/>
      <c r="C11" s="29"/>
      <c r="D11" s="27" t="s">
        <v>26</v>
      </c>
      <c r="E11" s="27"/>
      <c r="F11" s="34"/>
      <c r="G11" s="29"/>
      <c r="H11" s="29"/>
      <c r="I11" s="29"/>
      <c r="J11" s="29"/>
      <c r="K11" s="32"/>
    </row>
    <row r="12" spans="1:11" x14ac:dyDescent="0.25">
      <c r="A12" s="35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x14ac:dyDescent="0.25">
      <c r="A13" s="38" t="s">
        <v>28</v>
      </c>
      <c r="B13" s="39"/>
      <c r="C13" s="40"/>
      <c r="D13" s="35" t="s">
        <v>29</v>
      </c>
      <c r="E13" s="36"/>
      <c r="F13" s="36"/>
      <c r="G13" s="36"/>
      <c r="H13" s="36"/>
      <c r="I13" s="37"/>
      <c r="J13" s="35" t="s">
        <v>30</v>
      </c>
      <c r="K13" s="37"/>
    </row>
    <row r="14" spans="1:11" x14ac:dyDescent="0.25">
      <c r="A14" s="233" t="s">
        <v>31</v>
      </c>
      <c r="B14" s="234"/>
      <c r="C14" s="235"/>
      <c r="D14" s="236" t="s">
        <v>174</v>
      </c>
      <c r="E14" s="237"/>
      <c r="F14" s="237"/>
      <c r="G14" s="237"/>
      <c r="H14" s="237"/>
      <c r="I14" s="238"/>
      <c r="J14" s="47"/>
      <c r="K14" s="48">
        <v>0.4627</v>
      </c>
    </row>
    <row r="15" spans="1:11" x14ac:dyDescent="0.25">
      <c r="A15" s="33" t="s">
        <v>35</v>
      </c>
      <c r="B15" s="26"/>
      <c r="C15" s="26"/>
      <c r="D15" s="239" t="s">
        <v>36</v>
      </c>
      <c r="E15" s="240"/>
      <c r="F15" s="241"/>
      <c r="G15" s="241"/>
      <c r="H15" s="241"/>
      <c r="I15" s="242"/>
      <c r="J15" s="59">
        <f>K51</f>
        <v>10000000</v>
      </c>
      <c r="K15" s="60"/>
    </row>
    <row r="16" spans="1:11" x14ac:dyDescent="0.25">
      <c r="A16" s="61" t="s">
        <v>37</v>
      </c>
      <c r="B16" s="18"/>
      <c r="C16" s="18"/>
      <c r="D16" s="243" t="s">
        <v>175</v>
      </c>
      <c r="E16" s="244"/>
      <c r="F16" s="245"/>
      <c r="G16" s="245"/>
      <c r="H16" s="245"/>
      <c r="I16" s="246"/>
      <c r="J16" s="17">
        <v>2</v>
      </c>
      <c r="K16" s="64" t="s">
        <v>81</v>
      </c>
    </row>
    <row r="17" spans="1:11" x14ac:dyDescent="0.25">
      <c r="A17" s="247"/>
      <c r="B17" s="185"/>
      <c r="C17" s="185"/>
      <c r="D17" s="248" t="s">
        <v>176</v>
      </c>
      <c r="E17" s="170"/>
      <c r="F17" s="249"/>
      <c r="G17" s="249"/>
      <c r="H17" s="249"/>
      <c r="I17" s="250"/>
      <c r="J17" s="139" t="s">
        <v>177</v>
      </c>
      <c r="K17" s="110"/>
    </row>
    <row r="18" spans="1:11" x14ac:dyDescent="0.25">
      <c r="A18" s="247"/>
      <c r="B18" s="185"/>
      <c r="C18" s="185"/>
      <c r="D18" s="248" t="s">
        <v>178</v>
      </c>
      <c r="E18" s="170"/>
      <c r="F18" s="249"/>
      <c r="G18" s="249"/>
      <c r="H18" s="249"/>
      <c r="I18" s="250"/>
      <c r="J18" s="123">
        <v>2</v>
      </c>
      <c r="K18" s="110" t="s">
        <v>81</v>
      </c>
    </row>
    <row r="19" spans="1:11" x14ac:dyDescent="0.25">
      <c r="A19" s="65"/>
      <c r="B19" s="28"/>
      <c r="C19" s="28"/>
      <c r="D19" s="251" t="s">
        <v>179</v>
      </c>
      <c r="E19" s="252"/>
      <c r="F19" s="253"/>
      <c r="G19" s="253"/>
      <c r="H19" s="253"/>
      <c r="I19" s="254"/>
      <c r="J19" s="255">
        <v>6</v>
      </c>
      <c r="K19" s="70" t="s">
        <v>81</v>
      </c>
    </row>
    <row r="20" spans="1:11" x14ac:dyDescent="0.25">
      <c r="A20" s="33" t="s">
        <v>41</v>
      </c>
      <c r="B20" s="26"/>
      <c r="C20" s="26"/>
      <c r="D20" s="256" t="s">
        <v>180</v>
      </c>
      <c r="E20" s="252"/>
      <c r="F20" s="253"/>
      <c r="G20" s="253"/>
      <c r="H20" s="253"/>
      <c r="I20" s="254"/>
      <c r="J20" s="71"/>
      <c r="K20" s="72" t="s">
        <v>43</v>
      </c>
    </row>
    <row r="21" spans="1:11" x14ac:dyDescent="0.25">
      <c r="A21" s="33" t="s">
        <v>44</v>
      </c>
      <c r="B21" s="26"/>
      <c r="C21" s="26"/>
      <c r="D21" s="256" t="s">
        <v>45</v>
      </c>
      <c r="E21" s="257"/>
      <c r="F21" s="241"/>
      <c r="G21" s="241"/>
      <c r="H21" s="241"/>
      <c r="I21" s="241"/>
      <c r="J21" s="71"/>
      <c r="K21" s="30"/>
    </row>
    <row r="22" spans="1:11" x14ac:dyDescent="0.25">
      <c r="A22" s="38" t="s">
        <v>46</v>
      </c>
      <c r="B22" s="39"/>
      <c r="C22" s="39"/>
      <c r="D22" s="39"/>
      <c r="E22" s="39"/>
      <c r="F22" s="39"/>
      <c r="G22" s="39"/>
      <c r="H22" s="39"/>
      <c r="I22" s="39"/>
      <c r="J22" s="39"/>
      <c r="K22" s="73"/>
    </row>
    <row r="23" spans="1:11" x14ac:dyDescent="0.25">
      <c r="A23" s="74" t="s">
        <v>47</v>
      </c>
      <c r="B23" s="75"/>
      <c r="C23" s="75"/>
      <c r="D23" s="75"/>
      <c r="E23" s="75"/>
      <c r="F23" s="75"/>
      <c r="G23" s="75"/>
      <c r="H23" s="75"/>
      <c r="I23" s="75"/>
      <c r="J23" s="75"/>
      <c r="K23" s="76"/>
    </row>
    <row r="24" spans="1:11" x14ac:dyDescent="0.25">
      <c r="A24" s="77" t="s">
        <v>48</v>
      </c>
      <c r="B24" s="78"/>
      <c r="C24" s="79"/>
      <c r="D24" s="80" t="s">
        <v>49</v>
      </c>
      <c r="E24" s="80"/>
      <c r="F24" s="80"/>
      <c r="G24" s="81"/>
      <c r="H24" s="35" t="s">
        <v>50</v>
      </c>
      <c r="I24" s="36"/>
      <c r="J24" s="37"/>
      <c r="K24" s="82" t="s">
        <v>51</v>
      </c>
    </row>
    <row r="25" spans="1:11" x14ac:dyDescent="0.25">
      <c r="A25" s="83"/>
      <c r="B25" s="84"/>
      <c r="C25" s="85"/>
      <c r="D25" s="86"/>
      <c r="E25" s="86"/>
      <c r="F25" s="86"/>
      <c r="G25" s="87"/>
      <c r="H25" s="88" t="s">
        <v>52</v>
      </c>
      <c r="I25" s="89" t="s">
        <v>53</v>
      </c>
      <c r="J25" s="88" t="s">
        <v>54</v>
      </c>
      <c r="K25" s="90"/>
    </row>
    <row r="26" spans="1:11" x14ac:dyDescent="0.25">
      <c r="A26" s="91">
        <v>1</v>
      </c>
      <c r="B26" s="92"/>
      <c r="C26" s="64"/>
      <c r="D26" s="36">
        <v>2</v>
      </c>
      <c r="E26" s="36"/>
      <c r="F26" s="36"/>
      <c r="G26" s="37"/>
      <c r="H26" s="93">
        <v>3</v>
      </c>
      <c r="I26" s="88">
        <v>4</v>
      </c>
      <c r="J26" s="93">
        <v>5</v>
      </c>
      <c r="K26" s="88" t="s">
        <v>55</v>
      </c>
    </row>
    <row r="27" spans="1:11" x14ac:dyDescent="0.25">
      <c r="A27" s="94" t="s">
        <v>56</v>
      </c>
      <c r="B27" s="95"/>
      <c r="C27" s="96"/>
      <c r="D27" s="97" t="s">
        <v>57</v>
      </c>
      <c r="E27" s="98"/>
      <c r="F27" s="99"/>
      <c r="G27" s="64"/>
      <c r="H27" s="100"/>
      <c r="I27" s="101"/>
      <c r="J27" s="102"/>
      <c r="K27" s="103">
        <f>K28</f>
        <v>10000000</v>
      </c>
    </row>
    <row r="28" spans="1:11" x14ac:dyDescent="0.25">
      <c r="A28" s="104" t="s">
        <v>58</v>
      </c>
      <c r="B28" s="105"/>
      <c r="C28" s="106"/>
      <c r="D28" s="107" t="s">
        <v>59</v>
      </c>
      <c r="E28" s="108"/>
      <c r="F28" s="109"/>
      <c r="G28" s="110"/>
      <c r="H28" s="111"/>
      <c r="I28" s="112"/>
      <c r="J28" s="113"/>
      <c r="K28" s="114">
        <f>K29+K37+K44</f>
        <v>10000000</v>
      </c>
    </row>
    <row r="29" spans="1:11" x14ac:dyDescent="0.25">
      <c r="A29" s="104" t="s">
        <v>60</v>
      </c>
      <c r="B29" s="105"/>
      <c r="C29" s="106"/>
      <c r="D29" s="108" t="s">
        <v>61</v>
      </c>
      <c r="E29" s="108"/>
      <c r="F29" s="109"/>
      <c r="G29" s="110"/>
      <c r="H29" s="111"/>
      <c r="I29" s="112"/>
      <c r="J29" s="113"/>
      <c r="K29" s="114">
        <f>+K30</f>
        <v>600000</v>
      </c>
    </row>
    <row r="30" spans="1:11" x14ac:dyDescent="0.25">
      <c r="A30" s="104" t="s">
        <v>62</v>
      </c>
      <c r="B30" s="105"/>
      <c r="C30" s="106"/>
      <c r="D30" s="108" t="s">
        <v>63</v>
      </c>
      <c r="E30" s="108"/>
      <c r="F30" s="109"/>
      <c r="G30" s="110"/>
      <c r="H30" s="111"/>
      <c r="I30" s="112"/>
      <c r="J30" s="113"/>
      <c r="K30" s="114">
        <f>+K31</f>
        <v>600000</v>
      </c>
    </row>
    <row r="31" spans="1:11" x14ac:dyDescent="0.25">
      <c r="A31" s="104"/>
      <c r="B31" s="105"/>
      <c r="C31" s="106"/>
      <c r="D31" s="20" t="s">
        <v>63</v>
      </c>
      <c r="E31" s="108"/>
      <c r="F31" s="109"/>
      <c r="G31" s="110"/>
      <c r="H31" s="111"/>
      <c r="I31" s="112"/>
      <c r="J31" s="113"/>
      <c r="K31" s="115">
        <f>SUM(K32:K35)</f>
        <v>600000</v>
      </c>
    </row>
    <row r="32" spans="1:11" x14ac:dyDescent="0.25">
      <c r="A32" s="104"/>
      <c r="B32" s="105"/>
      <c r="C32" s="106"/>
      <c r="D32" s="116" t="s">
        <v>64</v>
      </c>
      <c r="E32" s="108"/>
      <c r="F32" s="109"/>
      <c r="G32" s="110"/>
      <c r="H32" s="111">
        <v>1</v>
      </c>
      <c r="I32" s="112" t="s">
        <v>181</v>
      </c>
      <c r="J32" s="117">
        <v>200000</v>
      </c>
      <c r="K32" s="115">
        <f t="shared" ref="K32:K35" si="0">+H32*J32</f>
        <v>200000</v>
      </c>
    </row>
    <row r="33" spans="1:11" x14ac:dyDescent="0.25">
      <c r="A33" s="104"/>
      <c r="B33" s="105"/>
      <c r="C33" s="106"/>
      <c r="D33" s="116" t="s">
        <v>66</v>
      </c>
      <c r="E33" s="108"/>
      <c r="F33" s="109"/>
      <c r="G33" s="110"/>
      <c r="H33" s="111">
        <v>1</v>
      </c>
      <c r="I33" s="112" t="s">
        <v>181</v>
      </c>
      <c r="J33" s="117">
        <v>150000</v>
      </c>
      <c r="K33" s="115">
        <f t="shared" si="0"/>
        <v>150000</v>
      </c>
    </row>
    <row r="34" spans="1:11" x14ac:dyDescent="0.25">
      <c r="A34" s="104"/>
      <c r="B34" s="105"/>
      <c r="C34" s="106"/>
      <c r="D34" s="20" t="s">
        <v>67</v>
      </c>
      <c r="E34" s="108"/>
      <c r="F34" s="109"/>
      <c r="G34" s="110"/>
      <c r="H34" s="111">
        <v>1</v>
      </c>
      <c r="I34" s="112" t="s">
        <v>181</v>
      </c>
      <c r="J34" s="117">
        <v>150000</v>
      </c>
      <c r="K34" s="115">
        <f t="shared" si="0"/>
        <v>150000</v>
      </c>
    </row>
    <row r="35" spans="1:11" x14ac:dyDescent="0.25">
      <c r="A35" s="104"/>
      <c r="B35" s="105"/>
      <c r="C35" s="106"/>
      <c r="D35" s="20" t="s">
        <v>68</v>
      </c>
      <c r="E35" s="108"/>
      <c r="F35" s="109"/>
      <c r="G35" s="110"/>
      <c r="H35" s="111">
        <v>1</v>
      </c>
      <c r="I35" s="112" t="s">
        <v>181</v>
      </c>
      <c r="J35" s="117">
        <v>100000</v>
      </c>
      <c r="K35" s="115">
        <f t="shared" si="0"/>
        <v>100000</v>
      </c>
    </row>
    <row r="36" spans="1:11" x14ac:dyDescent="0.25">
      <c r="A36" s="104"/>
      <c r="B36" s="105"/>
      <c r="C36" s="106"/>
      <c r="D36" s="108"/>
      <c r="E36" s="108"/>
      <c r="F36" s="109"/>
      <c r="G36" s="110"/>
      <c r="H36" s="111"/>
      <c r="I36" s="112"/>
      <c r="J36" s="113"/>
      <c r="K36" s="114"/>
    </row>
    <row r="37" spans="1:11" x14ac:dyDescent="0.25">
      <c r="A37" s="104" t="s">
        <v>76</v>
      </c>
      <c r="B37" s="105"/>
      <c r="C37" s="106"/>
      <c r="D37" s="118" t="s">
        <v>77</v>
      </c>
      <c r="E37" s="108"/>
      <c r="F37" s="108"/>
      <c r="G37" s="119"/>
      <c r="H37" s="108"/>
      <c r="I37" s="120"/>
      <c r="J37" s="121"/>
      <c r="K37" s="114">
        <f>K38</f>
        <v>150000</v>
      </c>
    </row>
    <row r="38" spans="1:11" x14ac:dyDescent="0.25">
      <c r="A38" s="104" t="s">
        <v>78</v>
      </c>
      <c r="B38" s="105"/>
      <c r="C38" s="106"/>
      <c r="D38" s="20" t="s">
        <v>79</v>
      </c>
      <c r="E38" s="20"/>
      <c r="F38" s="20"/>
      <c r="G38" s="122"/>
      <c r="H38" s="20"/>
      <c r="I38" s="123"/>
      <c r="J38" s="124"/>
      <c r="K38" s="115">
        <f>SUM(K39:K43)</f>
        <v>150000</v>
      </c>
    </row>
    <row r="39" spans="1:11" x14ac:dyDescent="0.25">
      <c r="A39" s="125"/>
      <c r="B39" s="126"/>
      <c r="C39" s="127"/>
      <c r="D39" s="128" t="s">
        <v>182</v>
      </c>
      <c r="E39" s="129"/>
      <c r="F39" s="20"/>
      <c r="G39" s="122"/>
      <c r="H39" s="112">
        <v>1</v>
      </c>
      <c r="I39" s="112" t="s">
        <v>85</v>
      </c>
      <c r="J39" s="130">
        <v>14500</v>
      </c>
      <c r="K39" s="131">
        <f>H39*J39</f>
        <v>14500</v>
      </c>
    </row>
    <row r="40" spans="1:11" x14ac:dyDescent="0.25">
      <c r="A40" s="125"/>
      <c r="B40" s="126"/>
      <c r="C40" s="127"/>
      <c r="D40" s="128" t="s">
        <v>86</v>
      </c>
      <c r="E40" s="129"/>
      <c r="F40" s="20"/>
      <c r="G40" s="122"/>
      <c r="H40" s="112">
        <v>1</v>
      </c>
      <c r="I40" s="112" t="s">
        <v>83</v>
      </c>
      <c r="J40" s="130">
        <v>23400</v>
      </c>
      <c r="K40" s="131">
        <f>H40*J40</f>
        <v>23400</v>
      </c>
    </row>
    <row r="41" spans="1:11" x14ac:dyDescent="0.25">
      <c r="A41" s="128"/>
      <c r="B41" s="126"/>
      <c r="C41" s="127"/>
      <c r="D41" s="128" t="s">
        <v>87</v>
      </c>
      <c r="E41" s="129"/>
      <c r="F41" s="20"/>
      <c r="G41" s="122"/>
      <c r="H41" s="112">
        <v>2</v>
      </c>
      <c r="I41" s="112" t="s">
        <v>88</v>
      </c>
      <c r="J41" s="130">
        <v>55000</v>
      </c>
      <c r="K41" s="131">
        <f>H41*J41</f>
        <v>110000</v>
      </c>
    </row>
    <row r="42" spans="1:11" x14ac:dyDescent="0.25">
      <c r="A42" s="128"/>
      <c r="B42" s="126"/>
      <c r="C42" s="127"/>
      <c r="D42" s="132" t="s">
        <v>92</v>
      </c>
      <c r="E42" s="129"/>
      <c r="F42" s="20"/>
      <c r="G42" s="122"/>
      <c r="H42" s="112"/>
      <c r="I42" s="112"/>
      <c r="J42" s="130"/>
      <c r="K42" s="131">
        <v>2100</v>
      </c>
    </row>
    <row r="43" spans="1:11" x14ac:dyDescent="0.25">
      <c r="A43" s="128"/>
      <c r="B43" s="126"/>
      <c r="C43" s="127"/>
      <c r="D43" s="129"/>
      <c r="E43" s="129"/>
      <c r="F43" s="20"/>
      <c r="G43" s="122"/>
      <c r="H43" s="112"/>
      <c r="I43" s="112"/>
      <c r="J43" s="134"/>
      <c r="K43" s="131"/>
    </row>
    <row r="44" spans="1:11" x14ac:dyDescent="0.25">
      <c r="A44" s="258" t="s">
        <v>183</v>
      </c>
      <c r="B44" s="259"/>
      <c r="C44" s="260"/>
      <c r="D44" s="108" t="s">
        <v>184</v>
      </c>
      <c r="E44" s="129"/>
      <c r="F44" s="20"/>
      <c r="G44" s="122"/>
      <c r="H44" s="112"/>
      <c r="I44" s="112"/>
      <c r="J44" s="134"/>
      <c r="K44" s="175">
        <f>K45</f>
        <v>9250000</v>
      </c>
    </row>
    <row r="45" spans="1:11" x14ac:dyDescent="0.25">
      <c r="A45" s="258" t="s">
        <v>185</v>
      </c>
      <c r="B45" s="259"/>
      <c r="C45" s="260"/>
      <c r="D45" s="108" t="s">
        <v>184</v>
      </c>
      <c r="E45" s="129"/>
      <c r="F45" s="20"/>
      <c r="G45" s="122"/>
      <c r="H45" s="112"/>
      <c r="I45" s="112"/>
      <c r="J45" s="134"/>
      <c r="K45" s="175">
        <f>SUM(K46:K49)</f>
        <v>9250000</v>
      </c>
    </row>
    <row r="46" spans="1:11" x14ac:dyDescent="0.25">
      <c r="A46" s="261"/>
      <c r="B46" s="262"/>
      <c r="C46" s="263"/>
      <c r="D46" s="20" t="s">
        <v>186</v>
      </c>
      <c r="E46" s="129"/>
      <c r="F46" s="20"/>
      <c r="G46" s="122"/>
      <c r="H46" s="112">
        <v>2</v>
      </c>
      <c r="I46" s="112" t="s">
        <v>81</v>
      </c>
      <c r="J46" s="134">
        <v>2000000</v>
      </c>
      <c r="K46" s="131">
        <f t="shared" ref="K46" si="1">H46*J46</f>
        <v>4000000</v>
      </c>
    </row>
    <row r="47" spans="1:11" x14ac:dyDescent="0.25">
      <c r="A47" s="261"/>
      <c r="B47" s="262"/>
      <c r="C47" s="263"/>
      <c r="D47" s="20" t="s">
        <v>187</v>
      </c>
      <c r="E47" s="129"/>
      <c r="F47" s="20"/>
      <c r="G47" s="122"/>
      <c r="H47" s="112"/>
      <c r="I47" s="112" t="s">
        <v>177</v>
      </c>
      <c r="J47" s="134">
        <v>1950000</v>
      </c>
      <c r="K47" s="131">
        <f>J47</f>
        <v>1950000</v>
      </c>
    </row>
    <row r="48" spans="1:11" x14ac:dyDescent="0.25">
      <c r="A48" s="261"/>
      <c r="B48" s="262"/>
      <c r="C48" s="263"/>
      <c r="D48" s="20" t="s">
        <v>188</v>
      </c>
      <c r="E48" s="129"/>
      <c r="F48" s="20"/>
      <c r="G48" s="122"/>
      <c r="H48" s="112">
        <v>6</v>
      </c>
      <c r="I48" s="112" t="s">
        <v>81</v>
      </c>
      <c r="J48" s="134">
        <v>300000</v>
      </c>
      <c r="K48" s="131">
        <f>H48*J48</f>
        <v>1800000</v>
      </c>
    </row>
    <row r="49" spans="1:13" x14ac:dyDescent="0.25">
      <c r="A49" s="264"/>
      <c r="B49" s="265"/>
      <c r="C49" s="266"/>
      <c r="D49" s="20" t="s">
        <v>189</v>
      </c>
      <c r="E49" s="129"/>
      <c r="F49" s="20"/>
      <c r="G49" s="122"/>
      <c r="H49" s="112">
        <v>2</v>
      </c>
      <c r="I49" s="112" t="s">
        <v>81</v>
      </c>
      <c r="J49" s="134">
        <v>750000</v>
      </c>
      <c r="K49" s="131">
        <f>H49*J49</f>
        <v>1500000</v>
      </c>
    </row>
    <row r="50" spans="1:13" x14ac:dyDescent="0.25">
      <c r="A50" s="125"/>
      <c r="B50" s="135"/>
      <c r="C50" s="177"/>
      <c r="D50" s="132"/>
      <c r="E50" s="132"/>
      <c r="F50" s="111"/>
      <c r="G50" s="110"/>
      <c r="H50" s="111"/>
      <c r="I50" s="112"/>
      <c r="J50" s="130"/>
      <c r="K50" s="131"/>
    </row>
    <row r="51" spans="1:13" x14ac:dyDescent="0.25">
      <c r="A51" s="178" t="s">
        <v>143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9">
        <f>K27</f>
        <v>10000000</v>
      </c>
      <c r="M51" s="180"/>
    </row>
    <row r="52" spans="1:13" x14ac:dyDescent="0.25">
      <c r="A52" s="181" t="s">
        <v>144</v>
      </c>
      <c r="B52" s="18"/>
      <c r="C52" s="18"/>
      <c r="D52" s="18"/>
      <c r="E52" s="18"/>
      <c r="F52" s="18"/>
      <c r="G52" s="18"/>
      <c r="H52" s="18"/>
      <c r="I52" s="18"/>
      <c r="J52" s="18"/>
      <c r="K52" s="63"/>
    </row>
    <row r="53" spans="1:13" x14ac:dyDescent="0.25">
      <c r="A53" s="182" t="s">
        <v>108</v>
      </c>
      <c r="B53" s="183" t="s">
        <v>145</v>
      </c>
      <c r="C53" s="183" t="s">
        <v>146</v>
      </c>
      <c r="D53" s="184">
        <v>0</v>
      </c>
      <c r="E53" s="184"/>
      <c r="F53" s="185"/>
      <c r="G53" s="185"/>
      <c r="J53" s="111" t="s">
        <v>147</v>
      </c>
      <c r="K53" s="110"/>
    </row>
    <row r="54" spans="1:13" x14ac:dyDescent="0.25">
      <c r="A54" s="182" t="s">
        <v>109</v>
      </c>
      <c r="B54" s="183" t="s">
        <v>148</v>
      </c>
      <c r="C54" s="183" t="s">
        <v>146</v>
      </c>
      <c r="D54" s="186">
        <v>10000000</v>
      </c>
      <c r="E54" s="186"/>
      <c r="F54" s="185"/>
      <c r="G54" s="185"/>
      <c r="H54" s="20"/>
      <c r="J54" s="111"/>
      <c r="K54" s="187"/>
    </row>
    <row r="55" spans="1:13" x14ac:dyDescent="0.25">
      <c r="A55" s="182" t="s">
        <v>110</v>
      </c>
      <c r="B55" s="183" t="s">
        <v>149</v>
      </c>
      <c r="C55" s="183" t="s">
        <v>146</v>
      </c>
      <c r="D55" s="184">
        <v>0</v>
      </c>
      <c r="E55" s="184"/>
      <c r="F55" s="185"/>
      <c r="G55" s="185"/>
      <c r="H55" s="132"/>
      <c r="K55" s="187"/>
    </row>
    <row r="56" spans="1:13" ht="15.75" thickBot="1" x14ac:dyDescent="0.3">
      <c r="A56" s="182" t="s">
        <v>150</v>
      </c>
      <c r="B56" s="183" t="s">
        <v>151</v>
      </c>
      <c r="C56" s="188" t="s">
        <v>146</v>
      </c>
      <c r="D56" s="184">
        <v>0</v>
      </c>
      <c r="E56" s="184"/>
      <c r="F56" s="185"/>
      <c r="G56" s="185"/>
      <c r="H56" s="111"/>
      <c r="J56" s="189" t="s">
        <v>152</v>
      </c>
      <c r="K56" s="187"/>
    </row>
    <row r="57" spans="1:13" x14ac:dyDescent="0.25">
      <c r="A57" s="55"/>
      <c r="B57" s="185"/>
      <c r="C57" s="185"/>
      <c r="D57" s="190">
        <f>SUM(D53:D56)</f>
        <v>10000000</v>
      </c>
      <c r="E57" s="190"/>
      <c r="F57" s="185"/>
      <c r="G57" s="185"/>
      <c r="J57" s="111" t="s">
        <v>153</v>
      </c>
      <c r="K57" s="187"/>
    </row>
    <row r="58" spans="1:13" x14ac:dyDescent="0.25">
      <c r="A58" s="55"/>
      <c r="B58" s="185"/>
      <c r="C58" s="185"/>
      <c r="D58" s="185"/>
      <c r="E58" s="185"/>
      <c r="F58" s="185"/>
      <c r="G58" s="185"/>
      <c r="K58" s="187"/>
    </row>
    <row r="59" spans="1:13" x14ac:dyDescent="0.25">
      <c r="A59" s="191" t="s">
        <v>154</v>
      </c>
      <c r="B59" s="192"/>
      <c r="C59" s="192"/>
      <c r="D59" s="192"/>
      <c r="E59" s="192"/>
      <c r="F59" s="192"/>
      <c r="G59" s="192"/>
      <c r="H59" s="193"/>
      <c r="I59" s="194"/>
      <c r="J59" s="195"/>
      <c r="K59" s="194"/>
    </row>
    <row r="60" spans="1:13" x14ac:dyDescent="0.25">
      <c r="A60" s="196"/>
      <c r="B60" s="197"/>
      <c r="C60" s="197"/>
      <c r="D60" s="197"/>
      <c r="E60" s="197"/>
      <c r="F60" s="197"/>
      <c r="G60" s="198"/>
      <c r="I60" s="199" t="s">
        <v>155</v>
      </c>
      <c r="J60" s="200"/>
      <c r="K60" s="201"/>
    </row>
    <row r="61" spans="1:13" x14ac:dyDescent="0.25">
      <c r="A61" s="202" t="s">
        <v>108</v>
      </c>
      <c r="B61" s="203" t="s">
        <v>156</v>
      </c>
      <c r="C61" s="203"/>
      <c r="D61" s="204" t="s">
        <v>157</v>
      </c>
      <c r="E61" s="205"/>
      <c r="F61" s="204"/>
      <c r="G61" s="204" t="s">
        <v>158</v>
      </c>
      <c r="H61" s="206"/>
      <c r="I61" s="207" t="s">
        <v>159</v>
      </c>
      <c r="J61" s="208"/>
      <c r="K61" s="209"/>
    </row>
    <row r="62" spans="1:13" x14ac:dyDescent="0.25">
      <c r="A62" s="202"/>
      <c r="B62" s="210"/>
      <c r="C62" s="210"/>
      <c r="D62" s="205"/>
      <c r="E62" s="205"/>
      <c r="F62" s="203"/>
      <c r="G62" s="211"/>
      <c r="H62" s="206"/>
      <c r="I62" s="207" t="s">
        <v>160</v>
      </c>
      <c r="J62" s="208"/>
      <c r="K62" s="209"/>
    </row>
    <row r="63" spans="1:13" x14ac:dyDescent="0.25">
      <c r="A63" s="202" t="s">
        <v>109</v>
      </c>
      <c r="B63" s="203" t="s">
        <v>156</v>
      </c>
      <c r="C63" s="203"/>
      <c r="D63" s="204" t="s">
        <v>161</v>
      </c>
      <c r="E63" s="205"/>
      <c r="F63" s="204"/>
      <c r="G63" s="204" t="s">
        <v>162</v>
      </c>
      <c r="H63" s="206"/>
      <c r="I63" s="212"/>
      <c r="J63" s="213"/>
      <c r="K63" s="214"/>
    </row>
    <row r="64" spans="1:13" x14ac:dyDescent="0.25">
      <c r="A64" s="215"/>
      <c r="B64" s="205"/>
      <c r="C64" s="205"/>
      <c r="D64" s="205"/>
      <c r="E64" s="205"/>
      <c r="F64" s="205"/>
      <c r="G64" s="211"/>
      <c r="H64" s="206"/>
      <c r="I64" s="216"/>
      <c r="J64" s="217"/>
      <c r="K64" s="218"/>
    </row>
    <row r="65" spans="1:11" x14ac:dyDescent="0.25">
      <c r="A65" s="202" t="s">
        <v>110</v>
      </c>
      <c r="B65" s="219" t="s">
        <v>163</v>
      </c>
      <c r="C65" s="219"/>
      <c r="D65" s="217" t="s">
        <v>164</v>
      </c>
      <c r="E65" s="205"/>
      <c r="F65" s="203"/>
      <c r="G65" s="211" t="s">
        <v>165</v>
      </c>
      <c r="H65" s="206"/>
      <c r="I65" s="216"/>
      <c r="J65" s="217"/>
      <c r="K65" s="218"/>
    </row>
    <row r="66" spans="1:11" x14ac:dyDescent="0.25">
      <c r="A66" s="215"/>
      <c r="B66" s="205"/>
      <c r="C66" s="205"/>
      <c r="D66" s="205"/>
      <c r="E66" s="205"/>
      <c r="F66" s="205"/>
      <c r="G66" s="211"/>
      <c r="H66" s="206"/>
      <c r="I66" s="220" t="s">
        <v>166</v>
      </c>
      <c r="J66" s="221"/>
      <c r="K66" s="222"/>
    </row>
    <row r="67" spans="1:11" x14ac:dyDescent="0.25">
      <c r="A67" s="202"/>
      <c r="B67" s="217"/>
      <c r="C67" s="217"/>
      <c r="D67" s="217"/>
      <c r="E67" s="217"/>
      <c r="F67" s="204"/>
      <c r="G67" s="211"/>
      <c r="H67" s="206"/>
      <c r="I67" s="223" t="s">
        <v>167</v>
      </c>
      <c r="J67" s="224"/>
      <c r="K67" s="225"/>
    </row>
    <row r="68" spans="1:11" x14ac:dyDescent="0.25">
      <c r="A68" s="226"/>
      <c r="B68" s="227"/>
      <c r="C68" s="227"/>
      <c r="D68" s="227"/>
      <c r="E68" s="227"/>
      <c r="F68" s="228"/>
      <c r="G68" s="229"/>
      <c r="H68" s="68"/>
      <c r="I68" s="230" t="s">
        <v>168</v>
      </c>
      <c r="J68" s="231"/>
      <c r="K68" s="232"/>
    </row>
    <row r="70" spans="1:11" x14ac:dyDescent="0.25">
      <c r="K70" s="180">
        <f>10000000-K51</f>
        <v>0</v>
      </c>
    </row>
  </sheetData>
  <mergeCells count="26">
    <mergeCell ref="I67:K67"/>
    <mergeCell ref="I68:K68"/>
    <mergeCell ref="D56:E56"/>
    <mergeCell ref="D57:E57"/>
    <mergeCell ref="A59:G59"/>
    <mergeCell ref="I61:K61"/>
    <mergeCell ref="I62:K62"/>
    <mergeCell ref="I66:K66"/>
    <mergeCell ref="A26:B26"/>
    <mergeCell ref="D26:G26"/>
    <mergeCell ref="A51:J51"/>
    <mergeCell ref="D53:E53"/>
    <mergeCell ref="D54:E54"/>
    <mergeCell ref="D55:E55"/>
    <mergeCell ref="A22:K22"/>
    <mergeCell ref="A23:K23"/>
    <mergeCell ref="A24:B25"/>
    <mergeCell ref="D24:G25"/>
    <mergeCell ref="H24:J24"/>
    <mergeCell ref="K24:K25"/>
    <mergeCell ref="A12:K12"/>
    <mergeCell ref="A13:B13"/>
    <mergeCell ref="D13:I13"/>
    <mergeCell ref="J13:K13"/>
    <mergeCell ref="D14:I14"/>
    <mergeCell ref="J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workbookViewId="0">
      <selection sqref="A1:XFD1048576"/>
    </sheetView>
  </sheetViews>
  <sheetFormatPr defaultRowHeight="15" x14ac:dyDescent="0.25"/>
  <cols>
    <col min="1" max="1" width="3.28515625" customWidth="1"/>
    <col min="2" max="2" width="10.28515625" customWidth="1"/>
    <col min="3" max="3" width="9.42578125" customWidth="1"/>
    <col min="7" max="7" width="8" customWidth="1"/>
    <col min="11" max="11" width="12.42578125" customWidth="1"/>
    <col min="13" max="13" width="12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6" t="s">
        <v>2</v>
      </c>
    </row>
    <row r="2" spans="1:11" x14ac:dyDescent="0.25">
      <c r="A2" s="7" t="s">
        <v>3</v>
      </c>
      <c r="B2" s="8"/>
      <c r="C2" s="8"/>
      <c r="D2" s="8"/>
      <c r="E2" s="8"/>
      <c r="F2" s="8"/>
      <c r="G2" s="8"/>
      <c r="H2" s="9"/>
      <c r="I2" s="10" t="s">
        <v>4</v>
      </c>
      <c r="J2" s="11"/>
      <c r="K2" s="12" t="s">
        <v>5</v>
      </c>
    </row>
    <row r="3" spans="1:11" x14ac:dyDescent="0.25">
      <c r="A3" s="1" t="s">
        <v>6</v>
      </c>
      <c r="B3" s="2"/>
      <c r="C3" s="2"/>
      <c r="D3" s="2"/>
      <c r="E3" s="2"/>
      <c r="F3" s="2"/>
      <c r="G3" s="2"/>
      <c r="H3" s="2"/>
      <c r="I3" s="2"/>
      <c r="J3" s="13"/>
      <c r="K3" s="14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5"/>
      <c r="K4" s="16"/>
    </row>
    <row r="5" spans="1:11" x14ac:dyDescent="0.25">
      <c r="A5" s="17" t="s">
        <v>8</v>
      </c>
      <c r="B5" s="18"/>
      <c r="C5" s="18"/>
      <c r="D5" s="19" t="s">
        <v>9</v>
      </c>
      <c r="E5" s="20"/>
      <c r="F5" s="21" t="s">
        <v>10</v>
      </c>
      <c r="G5" s="22"/>
      <c r="H5" s="23"/>
      <c r="I5" s="23"/>
      <c r="J5" s="23"/>
      <c r="K5" s="24"/>
    </row>
    <row r="6" spans="1:11" x14ac:dyDescent="0.25">
      <c r="A6" s="25" t="s">
        <v>11</v>
      </c>
      <c r="B6" s="26"/>
      <c r="C6" s="18"/>
      <c r="D6" s="19" t="s">
        <v>12</v>
      </c>
      <c r="E6" s="19"/>
      <c r="F6" s="27" t="s">
        <v>13</v>
      </c>
      <c r="G6" s="28"/>
      <c r="H6" s="29"/>
      <c r="I6" s="26"/>
      <c r="J6" s="26"/>
      <c r="K6" s="30"/>
    </row>
    <row r="7" spans="1:11" x14ac:dyDescent="0.25">
      <c r="A7" s="25" t="s">
        <v>14</v>
      </c>
      <c r="B7" s="29"/>
      <c r="C7" s="31"/>
      <c r="D7" s="19" t="s">
        <v>190</v>
      </c>
      <c r="E7" s="19"/>
      <c r="F7" s="27" t="s">
        <v>191</v>
      </c>
      <c r="G7" s="26"/>
      <c r="H7" s="29"/>
      <c r="I7" s="29"/>
      <c r="J7" s="29"/>
      <c r="K7" s="32"/>
    </row>
    <row r="8" spans="1:11" x14ac:dyDescent="0.25">
      <c r="A8" s="25" t="s">
        <v>18</v>
      </c>
      <c r="B8" s="29"/>
      <c r="C8" s="31"/>
      <c r="D8" s="19" t="s">
        <v>192</v>
      </c>
      <c r="E8" s="19"/>
      <c r="F8" s="21" t="s">
        <v>193</v>
      </c>
      <c r="H8" s="29"/>
      <c r="I8" s="29"/>
      <c r="J8" s="29"/>
      <c r="K8" s="32"/>
    </row>
    <row r="9" spans="1:11" x14ac:dyDescent="0.25">
      <c r="A9" s="25" t="s">
        <v>21</v>
      </c>
      <c r="B9" s="29"/>
      <c r="C9" s="29"/>
      <c r="D9" s="27" t="s">
        <v>22</v>
      </c>
      <c r="E9" s="27"/>
      <c r="F9" s="29"/>
      <c r="G9" s="29"/>
      <c r="H9" s="29"/>
      <c r="I9" s="29"/>
      <c r="J9" s="29"/>
      <c r="K9" s="32"/>
    </row>
    <row r="10" spans="1:11" x14ac:dyDescent="0.25">
      <c r="A10" s="33" t="s">
        <v>23</v>
      </c>
      <c r="B10" s="29"/>
      <c r="C10" s="29"/>
      <c r="D10" s="27" t="s">
        <v>24</v>
      </c>
      <c r="E10" s="27"/>
      <c r="F10" s="34"/>
      <c r="G10" s="29"/>
      <c r="H10" s="29"/>
      <c r="I10" s="29"/>
      <c r="J10" s="29"/>
      <c r="K10" s="32"/>
    </row>
    <row r="11" spans="1:11" x14ac:dyDescent="0.25">
      <c r="A11" s="33" t="s">
        <v>25</v>
      </c>
      <c r="B11" s="29"/>
      <c r="C11" s="29"/>
      <c r="D11" s="27" t="s">
        <v>26</v>
      </c>
      <c r="E11" s="27"/>
      <c r="F11" s="34"/>
      <c r="G11" s="29"/>
      <c r="H11" s="29"/>
      <c r="I11" s="29"/>
      <c r="J11" s="29"/>
      <c r="K11" s="32"/>
    </row>
    <row r="12" spans="1:11" x14ac:dyDescent="0.25">
      <c r="A12" s="35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x14ac:dyDescent="0.25">
      <c r="A13" s="38" t="s">
        <v>28</v>
      </c>
      <c r="B13" s="39"/>
      <c r="C13" s="40"/>
      <c r="D13" s="35" t="s">
        <v>29</v>
      </c>
      <c r="E13" s="36"/>
      <c r="F13" s="36"/>
      <c r="G13" s="36"/>
      <c r="H13" s="36"/>
      <c r="I13" s="37"/>
      <c r="J13" s="35" t="s">
        <v>30</v>
      </c>
      <c r="K13" s="37"/>
    </row>
    <row r="14" spans="1:11" x14ac:dyDescent="0.25">
      <c r="A14" s="267" t="s">
        <v>31</v>
      </c>
      <c r="B14" s="268"/>
      <c r="C14" s="269"/>
      <c r="D14" s="270" t="s">
        <v>194</v>
      </c>
      <c r="E14" s="271"/>
      <c r="F14" s="271"/>
      <c r="G14" s="271"/>
      <c r="H14" s="271"/>
      <c r="I14" s="272"/>
      <c r="J14" s="273"/>
      <c r="K14" s="274">
        <v>1</v>
      </c>
    </row>
    <row r="15" spans="1:11" x14ac:dyDescent="0.25">
      <c r="A15" s="275" t="s">
        <v>35</v>
      </c>
      <c r="B15" s="276"/>
      <c r="C15" s="276"/>
      <c r="D15" s="277" t="s">
        <v>36</v>
      </c>
      <c r="E15" s="278"/>
      <c r="F15" s="276"/>
      <c r="G15" s="276"/>
      <c r="H15" s="276"/>
      <c r="I15" s="279"/>
      <c r="J15" s="280">
        <f>K104</f>
        <v>10000000</v>
      </c>
      <c r="K15" s="281"/>
    </row>
    <row r="16" spans="1:11" x14ac:dyDescent="0.25">
      <c r="A16" s="275" t="s">
        <v>37</v>
      </c>
      <c r="B16" s="276"/>
      <c r="C16" s="276"/>
      <c r="D16" s="275" t="s">
        <v>195</v>
      </c>
      <c r="E16" s="282"/>
      <c r="F16" s="276"/>
      <c r="G16" s="276"/>
      <c r="H16" s="276"/>
      <c r="I16" s="279"/>
      <c r="J16" s="283"/>
      <c r="K16" s="284" t="s">
        <v>39</v>
      </c>
    </row>
    <row r="17" spans="1:11" x14ac:dyDescent="0.25">
      <c r="A17" s="275" t="s">
        <v>41</v>
      </c>
      <c r="B17" s="276"/>
      <c r="C17" s="276"/>
      <c r="D17" s="275" t="s">
        <v>196</v>
      </c>
      <c r="E17" s="285"/>
      <c r="F17" s="286"/>
      <c r="G17" s="286"/>
      <c r="H17" s="286"/>
      <c r="I17" s="287"/>
      <c r="J17" s="283"/>
      <c r="K17" s="284" t="s">
        <v>43</v>
      </c>
    </row>
    <row r="18" spans="1:11" x14ac:dyDescent="0.25">
      <c r="A18" s="275" t="s">
        <v>44</v>
      </c>
      <c r="B18" s="276"/>
      <c r="C18" s="276"/>
      <c r="D18" s="275" t="s">
        <v>13</v>
      </c>
      <c r="E18" s="282"/>
      <c r="F18" s="276"/>
      <c r="G18" s="276"/>
      <c r="H18" s="276"/>
      <c r="I18" s="276"/>
      <c r="J18" s="283"/>
      <c r="K18" s="279"/>
    </row>
    <row r="19" spans="1:11" x14ac:dyDescent="0.25">
      <c r="A19" s="288" t="s">
        <v>46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90"/>
    </row>
    <row r="20" spans="1:11" x14ac:dyDescent="0.25">
      <c r="A20" s="74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x14ac:dyDescent="0.25">
      <c r="A21" s="77" t="s">
        <v>48</v>
      </c>
      <c r="B21" s="78"/>
      <c r="C21" s="79"/>
      <c r="D21" s="80" t="s">
        <v>49</v>
      </c>
      <c r="E21" s="80"/>
      <c r="F21" s="80"/>
      <c r="G21" s="81"/>
      <c r="H21" s="35" t="s">
        <v>50</v>
      </c>
      <c r="I21" s="36"/>
      <c r="J21" s="37"/>
      <c r="K21" s="82" t="s">
        <v>51</v>
      </c>
    </row>
    <row r="22" spans="1:11" x14ac:dyDescent="0.25">
      <c r="A22" s="83"/>
      <c r="B22" s="84"/>
      <c r="C22" s="85"/>
      <c r="D22" s="86"/>
      <c r="E22" s="86"/>
      <c r="F22" s="86"/>
      <c r="G22" s="87"/>
      <c r="H22" s="88" t="s">
        <v>52</v>
      </c>
      <c r="I22" s="89" t="s">
        <v>53</v>
      </c>
      <c r="J22" s="88" t="s">
        <v>54</v>
      </c>
      <c r="K22" s="90"/>
    </row>
    <row r="23" spans="1:11" x14ac:dyDescent="0.25">
      <c r="A23" s="91">
        <v>1</v>
      </c>
      <c r="B23" s="92"/>
      <c r="C23" s="64"/>
      <c r="D23" s="36">
        <v>2</v>
      </c>
      <c r="E23" s="36"/>
      <c r="F23" s="36"/>
      <c r="G23" s="37"/>
      <c r="H23" s="93">
        <v>3</v>
      </c>
      <c r="I23" s="88">
        <v>4</v>
      </c>
      <c r="J23" s="93">
        <v>5</v>
      </c>
      <c r="K23" s="88" t="s">
        <v>55</v>
      </c>
    </row>
    <row r="24" spans="1:11" x14ac:dyDescent="0.25">
      <c r="A24" s="94" t="s">
        <v>56</v>
      </c>
      <c r="B24" s="95"/>
      <c r="C24" s="96"/>
      <c r="D24" s="97" t="s">
        <v>57</v>
      </c>
      <c r="E24" s="98"/>
      <c r="F24" s="99"/>
      <c r="G24" s="64"/>
      <c r="H24" s="100"/>
      <c r="I24" s="101"/>
      <c r="J24" s="102"/>
      <c r="K24" s="103">
        <f>K25</f>
        <v>10000000</v>
      </c>
    </row>
    <row r="25" spans="1:11" x14ac:dyDescent="0.25">
      <c r="A25" s="104" t="s">
        <v>58</v>
      </c>
      <c r="B25" s="105"/>
      <c r="C25" s="106"/>
      <c r="D25" s="107" t="s">
        <v>59</v>
      </c>
      <c r="E25" s="108"/>
      <c r="F25" s="109"/>
      <c r="G25" s="110"/>
      <c r="H25" s="111"/>
      <c r="I25" s="112"/>
      <c r="J25" s="113"/>
      <c r="K25" s="114">
        <f>+K26+K35</f>
        <v>10000000</v>
      </c>
    </row>
    <row r="26" spans="1:11" x14ac:dyDescent="0.25">
      <c r="A26" s="104" t="s">
        <v>60</v>
      </c>
      <c r="B26" s="105"/>
      <c r="C26" s="106"/>
      <c r="D26" s="108" t="s">
        <v>61</v>
      </c>
      <c r="E26" s="108"/>
      <c r="F26" s="109"/>
      <c r="G26" s="110"/>
      <c r="H26" s="111"/>
      <c r="I26" s="112"/>
      <c r="J26" s="113"/>
      <c r="K26" s="114">
        <f>+K27</f>
        <v>950000</v>
      </c>
    </row>
    <row r="27" spans="1:11" x14ac:dyDescent="0.25">
      <c r="A27" s="104" t="s">
        <v>62</v>
      </c>
      <c r="B27" s="105"/>
      <c r="C27" s="106"/>
      <c r="D27" s="108" t="s">
        <v>63</v>
      </c>
      <c r="E27" s="108"/>
      <c r="F27" s="109"/>
      <c r="G27" s="110"/>
      <c r="H27" s="111"/>
      <c r="I27" s="112"/>
      <c r="J27" s="113"/>
      <c r="K27" s="114">
        <f>+K28</f>
        <v>950000</v>
      </c>
    </row>
    <row r="28" spans="1:11" x14ac:dyDescent="0.25">
      <c r="A28" s="104"/>
      <c r="B28" s="105"/>
      <c r="C28" s="106"/>
      <c r="D28" s="20" t="s">
        <v>63</v>
      </c>
      <c r="E28" s="108"/>
      <c r="F28" s="109"/>
      <c r="G28" s="110"/>
      <c r="H28" s="111"/>
      <c r="I28" s="112"/>
      <c r="J28" s="113"/>
      <c r="K28" s="115">
        <f>SUM(K29:K33)</f>
        <v>950000</v>
      </c>
    </row>
    <row r="29" spans="1:11" x14ac:dyDescent="0.25">
      <c r="A29" s="104"/>
      <c r="B29" s="105"/>
      <c r="C29" s="106"/>
      <c r="D29" s="116" t="s">
        <v>64</v>
      </c>
      <c r="E29" s="108"/>
      <c r="F29" s="109"/>
      <c r="G29" s="110"/>
      <c r="H29" s="111">
        <v>1</v>
      </c>
      <c r="I29" s="112" t="s">
        <v>181</v>
      </c>
      <c r="J29" s="117">
        <v>250000</v>
      </c>
      <c r="K29" s="115">
        <f t="shared" ref="K29:K32" si="0">+H29*J29</f>
        <v>250000</v>
      </c>
    </row>
    <row r="30" spans="1:11" x14ac:dyDescent="0.25">
      <c r="A30" s="104"/>
      <c r="B30" s="105"/>
      <c r="C30" s="106"/>
      <c r="D30" s="116" t="s">
        <v>66</v>
      </c>
      <c r="E30" s="108"/>
      <c r="F30" s="109"/>
      <c r="G30" s="110"/>
      <c r="H30" s="111">
        <v>1</v>
      </c>
      <c r="I30" s="112" t="s">
        <v>181</v>
      </c>
      <c r="J30" s="117">
        <v>200000</v>
      </c>
      <c r="K30" s="115">
        <f t="shared" si="0"/>
        <v>200000</v>
      </c>
    </row>
    <row r="31" spans="1:11" x14ac:dyDescent="0.25">
      <c r="A31" s="104"/>
      <c r="B31" s="105"/>
      <c r="C31" s="106"/>
      <c r="D31" s="20" t="s">
        <v>67</v>
      </c>
      <c r="E31" s="108"/>
      <c r="F31" s="109"/>
      <c r="G31" s="110"/>
      <c r="H31" s="111">
        <v>1</v>
      </c>
      <c r="I31" s="112" t="s">
        <v>181</v>
      </c>
      <c r="J31" s="117">
        <v>200000</v>
      </c>
      <c r="K31" s="115">
        <f t="shared" si="0"/>
        <v>200000</v>
      </c>
    </row>
    <row r="32" spans="1:11" x14ac:dyDescent="0.25">
      <c r="A32" s="104"/>
      <c r="B32" s="105"/>
      <c r="C32" s="106"/>
      <c r="D32" s="20" t="s">
        <v>68</v>
      </c>
      <c r="E32" s="108"/>
      <c r="F32" s="109"/>
      <c r="G32" s="110"/>
      <c r="H32" s="111">
        <v>1</v>
      </c>
      <c r="I32" s="112" t="s">
        <v>181</v>
      </c>
      <c r="J32" s="117">
        <v>150000</v>
      </c>
      <c r="K32" s="115">
        <f t="shared" si="0"/>
        <v>150000</v>
      </c>
    </row>
    <row r="33" spans="1:11" x14ac:dyDescent="0.25">
      <c r="A33" s="104"/>
      <c r="B33" s="105"/>
      <c r="C33" s="106"/>
      <c r="D33" s="20" t="s">
        <v>69</v>
      </c>
      <c r="E33" s="108"/>
      <c r="F33" s="109"/>
      <c r="G33" s="110"/>
      <c r="H33" s="111">
        <v>1</v>
      </c>
      <c r="I33" s="112" t="s">
        <v>181</v>
      </c>
      <c r="J33" s="117">
        <v>150000</v>
      </c>
      <c r="K33" s="115">
        <f>+H33*J33</f>
        <v>150000</v>
      </c>
    </row>
    <row r="34" spans="1:11" x14ac:dyDescent="0.25">
      <c r="A34" s="104"/>
      <c r="B34" s="105"/>
      <c r="C34" s="106"/>
      <c r="D34" s="20"/>
      <c r="E34" s="108"/>
      <c r="F34" s="109"/>
      <c r="G34" s="110"/>
      <c r="H34" s="111"/>
      <c r="I34" s="112"/>
      <c r="J34" s="117"/>
      <c r="K34" s="115"/>
    </row>
    <row r="35" spans="1:11" x14ac:dyDescent="0.25">
      <c r="A35" s="104" t="s">
        <v>74</v>
      </c>
      <c r="B35" s="105"/>
      <c r="C35" s="106"/>
      <c r="D35" s="108" t="s">
        <v>75</v>
      </c>
      <c r="E35" s="108"/>
      <c r="F35" s="111"/>
      <c r="G35" s="110"/>
      <c r="H35" s="111"/>
      <c r="I35" s="112"/>
      <c r="J35" s="117"/>
      <c r="K35" s="114">
        <f>+K36+K43+K82+K88</f>
        <v>9050000</v>
      </c>
    </row>
    <row r="36" spans="1:11" x14ac:dyDescent="0.25">
      <c r="A36" s="104" t="s">
        <v>76</v>
      </c>
      <c r="B36" s="105"/>
      <c r="C36" s="106"/>
      <c r="D36" s="118" t="s">
        <v>77</v>
      </c>
      <c r="E36" s="108"/>
      <c r="F36" s="108"/>
      <c r="G36" s="119"/>
      <c r="H36" s="108"/>
      <c r="I36" s="120"/>
      <c r="J36" s="121"/>
      <c r="K36" s="114">
        <f>K37</f>
        <v>220000</v>
      </c>
    </row>
    <row r="37" spans="1:11" x14ac:dyDescent="0.25">
      <c r="A37" s="104" t="s">
        <v>78</v>
      </c>
      <c r="B37" s="105"/>
      <c r="C37" s="106"/>
      <c r="D37" s="20" t="s">
        <v>79</v>
      </c>
      <c r="E37" s="20"/>
      <c r="F37" s="20"/>
      <c r="G37" s="122"/>
      <c r="H37" s="20"/>
      <c r="I37" s="123"/>
      <c r="J37" s="124"/>
      <c r="K37" s="115">
        <f>SUM(K38:K41)</f>
        <v>220000</v>
      </c>
    </row>
    <row r="38" spans="1:11" x14ac:dyDescent="0.25">
      <c r="A38" s="125"/>
      <c r="B38" s="126"/>
      <c r="C38" s="127"/>
      <c r="D38" s="128" t="s">
        <v>80</v>
      </c>
      <c r="E38" s="129"/>
      <c r="F38" s="20"/>
      <c r="G38" s="122"/>
      <c r="H38" s="112">
        <v>4</v>
      </c>
      <c r="I38" s="112" t="s">
        <v>81</v>
      </c>
      <c r="J38" s="130">
        <v>2500</v>
      </c>
      <c r="K38" s="131">
        <f t="shared" ref="K38" si="1">H38*J38</f>
        <v>10000</v>
      </c>
    </row>
    <row r="39" spans="1:11" x14ac:dyDescent="0.25">
      <c r="A39" s="125"/>
      <c r="B39" s="126"/>
      <c r="C39" s="127"/>
      <c r="D39" s="128" t="s">
        <v>182</v>
      </c>
      <c r="E39" s="129"/>
      <c r="F39" s="20"/>
      <c r="G39" s="122"/>
      <c r="H39" s="112">
        <v>2</v>
      </c>
      <c r="I39" s="112" t="s">
        <v>85</v>
      </c>
      <c r="J39" s="130">
        <v>14000</v>
      </c>
      <c r="K39" s="131">
        <f>H39*J39</f>
        <v>28000</v>
      </c>
    </row>
    <row r="40" spans="1:11" x14ac:dyDescent="0.25">
      <c r="A40" s="125"/>
      <c r="B40" s="126"/>
      <c r="C40" s="127"/>
      <c r="D40" s="128" t="s">
        <v>86</v>
      </c>
      <c r="E40" s="129"/>
      <c r="F40" s="20"/>
      <c r="G40" s="122"/>
      <c r="H40" s="112">
        <v>4</v>
      </c>
      <c r="I40" s="112" t="s">
        <v>83</v>
      </c>
      <c r="J40" s="130">
        <v>23000</v>
      </c>
      <c r="K40" s="131">
        <f>H40*J40</f>
        <v>92000</v>
      </c>
    </row>
    <row r="41" spans="1:11" x14ac:dyDescent="0.25">
      <c r="A41" s="128"/>
      <c r="B41" s="126"/>
      <c r="C41" s="127"/>
      <c r="D41" s="128" t="s">
        <v>87</v>
      </c>
      <c r="E41" s="129"/>
      <c r="F41" s="20"/>
      <c r="G41" s="122"/>
      <c r="H41" s="112">
        <v>2</v>
      </c>
      <c r="I41" s="112" t="s">
        <v>88</v>
      </c>
      <c r="J41" s="130">
        <v>45000</v>
      </c>
      <c r="K41" s="131">
        <f>H41*J41</f>
        <v>90000</v>
      </c>
    </row>
    <row r="42" spans="1:11" x14ac:dyDescent="0.25">
      <c r="A42" s="128"/>
      <c r="B42" s="126"/>
      <c r="C42" s="127"/>
      <c r="D42" s="108"/>
      <c r="E42" s="129"/>
      <c r="F42" s="20"/>
      <c r="G42" s="122"/>
      <c r="H42" s="133"/>
      <c r="I42" s="112"/>
      <c r="J42" s="134"/>
      <c r="K42" s="115"/>
    </row>
    <row r="43" spans="1:11" x14ac:dyDescent="0.25">
      <c r="A43" s="104" t="s">
        <v>93</v>
      </c>
      <c r="B43" s="135"/>
      <c r="C43" s="136"/>
      <c r="D43" s="108" t="s">
        <v>94</v>
      </c>
      <c r="E43" s="108"/>
      <c r="F43" s="20"/>
      <c r="G43" s="122"/>
      <c r="H43" s="133"/>
      <c r="I43" s="112"/>
      <c r="J43" s="134"/>
      <c r="K43" s="114">
        <f>+K44</f>
        <v>2150000</v>
      </c>
    </row>
    <row r="44" spans="1:11" x14ac:dyDescent="0.25">
      <c r="A44" s="104" t="s">
        <v>104</v>
      </c>
      <c r="B44" s="132"/>
      <c r="C44" s="136"/>
      <c r="D44" s="141" t="s">
        <v>105</v>
      </c>
      <c r="E44" s="142"/>
      <c r="F44" s="143"/>
      <c r="G44" s="122"/>
      <c r="H44" s="133"/>
      <c r="I44" s="112"/>
      <c r="J44" s="134"/>
      <c r="K44" s="114">
        <f>+K45+K77</f>
        <v>2150000</v>
      </c>
    </row>
    <row r="45" spans="1:11" x14ac:dyDescent="0.25">
      <c r="A45" s="104"/>
      <c r="B45" s="105"/>
      <c r="C45" s="106"/>
      <c r="D45" s="20" t="s">
        <v>197</v>
      </c>
      <c r="E45" s="108"/>
      <c r="F45" s="109"/>
      <c r="G45" s="110"/>
      <c r="H45" s="111"/>
      <c r="I45" s="112"/>
      <c r="J45" s="117"/>
      <c r="K45" s="115">
        <f>SUM(K46:K74)</f>
        <v>950000</v>
      </c>
    </row>
    <row r="46" spans="1:11" x14ac:dyDescent="0.25">
      <c r="A46" s="104"/>
      <c r="B46" s="105"/>
      <c r="C46" s="106"/>
      <c r="D46" s="116" t="s">
        <v>198</v>
      </c>
      <c r="E46" s="108"/>
      <c r="F46" s="109"/>
      <c r="G46" s="110"/>
      <c r="H46" s="291">
        <v>0</v>
      </c>
      <c r="I46" s="112" t="s">
        <v>99</v>
      </c>
      <c r="J46" s="117">
        <v>50000</v>
      </c>
      <c r="K46" s="115">
        <f>+H46*J46</f>
        <v>0</v>
      </c>
    </row>
    <row r="47" spans="1:11" x14ac:dyDescent="0.25">
      <c r="A47" s="104"/>
      <c r="B47" s="105"/>
      <c r="C47" s="106"/>
      <c r="D47" s="116" t="s">
        <v>199</v>
      </c>
      <c r="E47" s="108"/>
      <c r="F47" s="109"/>
      <c r="G47" s="110"/>
      <c r="H47" s="291">
        <v>0</v>
      </c>
      <c r="I47" s="112" t="s">
        <v>99</v>
      </c>
      <c r="J47" s="117">
        <v>50000</v>
      </c>
      <c r="K47" s="115">
        <f t="shared" ref="K47:K77" si="2">+H47*J47</f>
        <v>0</v>
      </c>
    </row>
    <row r="48" spans="1:11" x14ac:dyDescent="0.25">
      <c r="A48" s="104"/>
      <c r="B48" s="105"/>
      <c r="C48" s="106"/>
      <c r="D48" s="116" t="s">
        <v>200</v>
      </c>
      <c r="E48" s="108"/>
      <c r="F48" s="109"/>
      <c r="G48" s="110"/>
      <c r="H48" s="111">
        <v>1</v>
      </c>
      <c r="I48" s="112" t="s">
        <v>99</v>
      </c>
      <c r="J48" s="117">
        <v>50000</v>
      </c>
      <c r="K48" s="115">
        <f t="shared" si="2"/>
        <v>50000</v>
      </c>
    </row>
    <row r="49" spans="1:11" x14ac:dyDescent="0.25">
      <c r="A49" s="104"/>
      <c r="B49" s="105"/>
      <c r="C49" s="106"/>
      <c r="D49" s="116" t="s">
        <v>201</v>
      </c>
      <c r="E49" s="108"/>
      <c r="F49" s="109"/>
      <c r="G49" s="110"/>
      <c r="H49" s="291">
        <v>0</v>
      </c>
      <c r="I49" s="112" t="s">
        <v>99</v>
      </c>
      <c r="J49" s="117">
        <v>50000</v>
      </c>
      <c r="K49" s="115">
        <f t="shared" si="2"/>
        <v>0</v>
      </c>
    </row>
    <row r="50" spans="1:11" x14ac:dyDescent="0.25">
      <c r="A50" s="104"/>
      <c r="B50" s="105"/>
      <c r="C50" s="106"/>
      <c r="D50" s="116" t="s">
        <v>202</v>
      </c>
      <c r="E50" s="108"/>
      <c r="F50" s="109"/>
      <c r="G50" s="110"/>
      <c r="H50" s="111">
        <v>1</v>
      </c>
      <c r="I50" s="112" t="s">
        <v>99</v>
      </c>
      <c r="J50" s="117">
        <v>50000</v>
      </c>
      <c r="K50" s="115">
        <f t="shared" si="2"/>
        <v>50000</v>
      </c>
    </row>
    <row r="51" spans="1:11" x14ac:dyDescent="0.25">
      <c r="A51" s="104"/>
      <c r="B51" s="105"/>
      <c r="C51" s="106"/>
      <c r="D51" s="116" t="s">
        <v>203</v>
      </c>
      <c r="E51" s="108"/>
      <c r="F51" s="109"/>
      <c r="G51" s="110"/>
      <c r="H51" s="111"/>
      <c r="I51" s="112"/>
      <c r="J51" s="117"/>
      <c r="K51" s="115"/>
    </row>
    <row r="52" spans="1:11" x14ac:dyDescent="0.25">
      <c r="A52" s="104"/>
      <c r="B52" s="105"/>
      <c r="C52" s="106"/>
      <c r="D52" s="116" t="s">
        <v>204</v>
      </c>
      <c r="E52" s="108"/>
      <c r="F52" s="109"/>
      <c r="G52" s="110"/>
      <c r="H52" s="111">
        <v>1</v>
      </c>
      <c r="I52" s="112" t="s">
        <v>99</v>
      </c>
      <c r="J52" s="117">
        <v>50000</v>
      </c>
      <c r="K52" s="115">
        <f t="shared" si="2"/>
        <v>50000</v>
      </c>
    </row>
    <row r="53" spans="1:11" x14ac:dyDescent="0.25">
      <c r="A53" s="104"/>
      <c r="B53" s="105"/>
      <c r="C53" s="106"/>
      <c r="D53" s="116" t="s">
        <v>205</v>
      </c>
      <c r="E53" s="20" t="s">
        <v>206</v>
      </c>
      <c r="F53" s="109"/>
      <c r="G53" s="110"/>
      <c r="H53" s="111">
        <v>1</v>
      </c>
      <c r="I53" s="112" t="s">
        <v>99</v>
      </c>
      <c r="J53" s="117">
        <v>50000</v>
      </c>
      <c r="K53" s="115">
        <f t="shared" si="2"/>
        <v>50000</v>
      </c>
    </row>
    <row r="54" spans="1:11" x14ac:dyDescent="0.25">
      <c r="A54" s="104"/>
      <c r="B54" s="105"/>
      <c r="C54" s="106"/>
      <c r="D54" s="116" t="s">
        <v>205</v>
      </c>
      <c r="E54" s="20" t="s">
        <v>207</v>
      </c>
      <c r="F54" s="109"/>
      <c r="G54" s="110"/>
      <c r="H54" s="111">
        <v>1</v>
      </c>
      <c r="I54" s="112" t="s">
        <v>99</v>
      </c>
      <c r="J54" s="117">
        <v>50000</v>
      </c>
      <c r="K54" s="115">
        <f t="shared" si="2"/>
        <v>50000</v>
      </c>
    </row>
    <row r="55" spans="1:11" x14ac:dyDescent="0.25">
      <c r="A55" s="104"/>
      <c r="B55" s="105"/>
      <c r="C55" s="106"/>
      <c r="D55" s="116" t="s">
        <v>208</v>
      </c>
      <c r="E55" s="20"/>
      <c r="F55" s="109"/>
      <c r="G55" s="110"/>
      <c r="H55" s="111"/>
      <c r="I55" s="112" t="s">
        <v>99</v>
      </c>
      <c r="J55" s="117"/>
      <c r="K55" s="115"/>
    </row>
    <row r="56" spans="1:11" x14ac:dyDescent="0.25">
      <c r="A56" s="104"/>
      <c r="B56" s="105"/>
      <c r="C56" s="106"/>
      <c r="D56" s="116" t="s">
        <v>209</v>
      </c>
      <c r="E56" s="108"/>
      <c r="F56" s="109"/>
      <c r="G56" s="110"/>
      <c r="H56" s="111">
        <v>1</v>
      </c>
      <c r="I56" s="112" t="s">
        <v>99</v>
      </c>
      <c r="J56" s="117">
        <v>50000</v>
      </c>
      <c r="K56" s="115">
        <f t="shared" si="2"/>
        <v>50000</v>
      </c>
    </row>
    <row r="57" spans="1:11" x14ac:dyDescent="0.25">
      <c r="A57" s="104"/>
      <c r="B57" s="105"/>
      <c r="C57" s="106"/>
      <c r="D57" s="116" t="s">
        <v>205</v>
      </c>
      <c r="E57" s="20" t="s">
        <v>210</v>
      </c>
      <c r="F57" s="109"/>
      <c r="G57" s="110"/>
      <c r="H57" s="111">
        <v>1</v>
      </c>
      <c r="I57" s="112" t="s">
        <v>99</v>
      </c>
      <c r="J57" s="117">
        <v>50000</v>
      </c>
      <c r="K57" s="115">
        <f t="shared" si="2"/>
        <v>50000</v>
      </c>
    </row>
    <row r="58" spans="1:11" x14ac:dyDescent="0.25">
      <c r="A58" s="104"/>
      <c r="B58" s="105"/>
      <c r="C58" s="106"/>
      <c r="D58" s="116" t="s">
        <v>205</v>
      </c>
      <c r="E58" s="20" t="s">
        <v>211</v>
      </c>
      <c r="F58" s="109"/>
      <c r="G58" s="110"/>
      <c r="H58" s="111">
        <v>1</v>
      </c>
      <c r="I58" s="112" t="s">
        <v>99</v>
      </c>
      <c r="J58" s="117">
        <v>50000</v>
      </c>
      <c r="K58" s="115">
        <f t="shared" si="2"/>
        <v>50000</v>
      </c>
    </row>
    <row r="59" spans="1:11" x14ac:dyDescent="0.25">
      <c r="A59" s="104"/>
      <c r="B59" s="105"/>
      <c r="C59" s="106"/>
      <c r="D59" s="116" t="s">
        <v>212</v>
      </c>
      <c r="E59" s="20"/>
      <c r="F59" s="109"/>
      <c r="G59" s="110"/>
      <c r="H59" s="111"/>
      <c r="I59" s="112" t="s">
        <v>99</v>
      </c>
      <c r="J59" s="117"/>
      <c r="K59" s="115"/>
    </row>
    <row r="60" spans="1:11" x14ac:dyDescent="0.25">
      <c r="A60" s="104"/>
      <c r="B60" s="105"/>
      <c r="C60" s="106"/>
      <c r="D60" s="116" t="s">
        <v>213</v>
      </c>
      <c r="E60" s="108"/>
      <c r="F60" s="109"/>
      <c r="G60" s="110"/>
      <c r="H60" s="111">
        <v>1</v>
      </c>
      <c r="I60" s="112" t="s">
        <v>99</v>
      </c>
      <c r="J60" s="117">
        <v>50000</v>
      </c>
      <c r="K60" s="115">
        <f t="shared" si="2"/>
        <v>50000</v>
      </c>
    </row>
    <row r="61" spans="1:11" x14ac:dyDescent="0.25">
      <c r="A61" s="104"/>
      <c r="B61" s="105"/>
      <c r="C61" s="106"/>
      <c r="D61" s="116" t="s">
        <v>205</v>
      </c>
      <c r="E61" s="20" t="s">
        <v>214</v>
      </c>
      <c r="F61" s="109"/>
      <c r="G61" s="110"/>
      <c r="H61" s="111">
        <v>1</v>
      </c>
      <c r="I61" s="112" t="s">
        <v>99</v>
      </c>
      <c r="J61" s="117">
        <v>50000</v>
      </c>
      <c r="K61" s="115">
        <f t="shared" si="2"/>
        <v>50000</v>
      </c>
    </row>
    <row r="62" spans="1:11" x14ac:dyDescent="0.25">
      <c r="A62" s="104"/>
      <c r="B62" s="105"/>
      <c r="C62" s="106"/>
      <c r="D62" s="116" t="s">
        <v>205</v>
      </c>
      <c r="E62" s="20" t="s">
        <v>215</v>
      </c>
      <c r="F62" s="109"/>
      <c r="G62" s="110"/>
      <c r="H62" s="111">
        <v>1</v>
      </c>
      <c r="I62" s="112" t="s">
        <v>99</v>
      </c>
      <c r="J62" s="117">
        <v>50000</v>
      </c>
      <c r="K62" s="115">
        <f t="shared" si="2"/>
        <v>50000</v>
      </c>
    </row>
    <row r="63" spans="1:11" x14ac:dyDescent="0.25">
      <c r="A63" s="104"/>
      <c r="B63" s="105"/>
      <c r="C63" s="106"/>
      <c r="D63" s="116" t="s">
        <v>216</v>
      </c>
      <c r="E63" s="20"/>
      <c r="F63" s="109"/>
      <c r="G63" s="110"/>
      <c r="H63" s="111"/>
      <c r="I63" s="112" t="s">
        <v>99</v>
      </c>
      <c r="J63" s="117"/>
      <c r="K63" s="115"/>
    </row>
    <row r="64" spans="1:11" x14ac:dyDescent="0.25">
      <c r="A64" s="104"/>
      <c r="B64" s="105"/>
      <c r="C64" s="106"/>
      <c r="D64" s="116" t="s">
        <v>217</v>
      </c>
      <c r="E64" s="108"/>
      <c r="F64" s="109"/>
      <c r="G64" s="110"/>
      <c r="H64" s="111">
        <v>1</v>
      </c>
      <c r="I64" s="112" t="s">
        <v>99</v>
      </c>
      <c r="J64" s="117">
        <v>50000</v>
      </c>
      <c r="K64" s="115">
        <f t="shared" si="2"/>
        <v>50000</v>
      </c>
    </row>
    <row r="65" spans="1:11" x14ac:dyDescent="0.25">
      <c r="A65" s="104"/>
      <c r="B65" s="105"/>
      <c r="C65" s="106"/>
      <c r="D65" s="116" t="s">
        <v>205</v>
      </c>
      <c r="E65" s="20" t="s">
        <v>218</v>
      </c>
      <c r="F65" s="109"/>
      <c r="G65" s="110"/>
      <c r="H65" s="111">
        <v>1</v>
      </c>
      <c r="I65" s="112" t="s">
        <v>99</v>
      </c>
      <c r="J65" s="117">
        <v>50000</v>
      </c>
      <c r="K65" s="115">
        <f t="shared" si="2"/>
        <v>50000</v>
      </c>
    </row>
    <row r="66" spans="1:11" x14ac:dyDescent="0.25">
      <c r="A66" s="104"/>
      <c r="B66" s="105"/>
      <c r="C66" s="106"/>
      <c r="D66" s="116" t="s">
        <v>205</v>
      </c>
      <c r="E66" s="20" t="s">
        <v>219</v>
      </c>
      <c r="F66" s="109"/>
      <c r="G66" s="110"/>
      <c r="H66" s="111">
        <v>1</v>
      </c>
      <c r="I66" s="112" t="s">
        <v>99</v>
      </c>
      <c r="J66" s="117">
        <v>50000</v>
      </c>
      <c r="K66" s="115">
        <f t="shared" si="2"/>
        <v>50000</v>
      </c>
    </row>
    <row r="67" spans="1:11" x14ac:dyDescent="0.25">
      <c r="A67" s="104"/>
      <c r="B67" s="105"/>
      <c r="C67" s="106"/>
      <c r="D67" s="116" t="s">
        <v>220</v>
      </c>
      <c r="E67" s="20"/>
      <c r="F67" s="109"/>
      <c r="G67" s="110"/>
      <c r="H67" s="111"/>
      <c r="I67" s="112" t="s">
        <v>99</v>
      </c>
      <c r="J67" s="117"/>
      <c r="K67" s="115"/>
    </row>
    <row r="68" spans="1:11" x14ac:dyDescent="0.25">
      <c r="A68" s="104"/>
      <c r="B68" s="105"/>
      <c r="C68" s="106"/>
      <c r="D68" s="116" t="s">
        <v>221</v>
      </c>
      <c r="E68" s="108"/>
      <c r="F68" s="109"/>
      <c r="G68" s="110"/>
      <c r="H68" s="291">
        <v>0</v>
      </c>
      <c r="I68" s="112" t="s">
        <v>99</v>
      </c>
      <c r="J68" s="117"/>
      <c r="K68" s="115">
        <f t="shared" si="2"/>
        <v>0</v>
      </c>
    </row>
    <row r="69" spans="1:11" x14ac:dyDescent="0.25">
      <c r="A69" s="104"/>
      <c r="B69" s="105"/>
      <c r="C69" s="106"/>
      <c r="D69" s="116" t="s">
        <v>205</v>
      </c>
      <c r="E69" s="20" t="s">
        <v>222</v>
      </c>
      <c r="F69" s="109"/>
      <c r="G69" s="110"/>
      <c r="H69" s="111">
        <v>1</v>
      </c>
      <c r="I69" s="112" t="s">
        <v>99</v>
      </c>
      <c r="J69" s="117">
        <v>50000</v>
      </c>
      <c r="K69" s="115">
        <f t="shared" si="2"/>
        <v>50000</v>
      </c>
    </row>
    <row r="70" spans="1:11" x14ac:dyDescent="0.25">
      <c r="A70" s="104"/>
      <c r="B70" s="105"/>
      <c r="C70" s="106"/>
      <c r="D70" s="116" t="s">
        <v>205</v>
      </c>
      <c r="E70" s="20" t="s">
        <v>223</v>
      </c>
      <c r="F70" s="109"/>
      <c r="G70" s="110"/>
      <c r="H70" s="111">
        <v>1</v>
      </c>
      <c r="I70" s="112" t="s">
        <v>99</v>
      </c>
      <c r="J70" s="117">
        <v>50000</v>
      </c>
      <c r="K70" s="115">
        <f t="shared" si="2"/>
        <v>50000</v>
      </c>
    </row>
    <row r="71" spans="1:11" x14ac:dyDescent="0.25">
      <c r="A71" s="104"/>
      <c r="B71" s="105"/>
      <c r="C71" s="106"/>
      <c r="D71" s="116" t="s">
        <v>224</v>
      </c>
      <c r="E71" s="20"/>
      <c r="F71" s="109"/>
      <c r="G71" s="110"/>
      <c r="H71" s="111"/>
      <c r="I71" s="112" t="s">
        <v>99</v>
      </c>
      <c r="J71" s="117"/>
      <c r="K71" s="115"/>
    </row>
    <row r="72" spans="1:11" x14ac:dyDescent="0.25">
      <c r="A72" s="104"/>
      <c r="B72" s="105"/>
      <c r="C72" s="106"/>
      <c r="D72" s="116" t="s">
        <v>225</v>
      </c>
      <c r="E72" s="108"/>
      <c r="F72" s="109"/>
      <c r="G72" s="110"/>
      <c r="H72" s="111">
        <v>1</v>
      </c>
      <c r="I72" s="112" t="s">
        <v>99</v>
      </c>
      <c r="J72" s="117">
        <v>50000</v>
      </c>
      <c r="K72" s="115">
        <f t="shared" si="2"/>
        <v>50000</v>
      </c>
    </row>
    <row r="73" spans="1:11" x14ac:dyDescent="0.25">
      <c r="A73" s="104"/>
      <c r="B73" s="105"/>
      <c r="C73" s="106"/>
      <c r="D73" s="116" t="s">
        <v>205</v>
      </c>
      <c r="E73" s="20" t="s">
        <v>226</v>
      </c>
      <c r="F73" s="109"/>
      <c r="G73" s="110"/>
      <c r="H73" s="111">
        <v>1</v>
      </c>
      <c r="I73" s="112" t="s">
        <v>99</v>
      </c>
      <c r="J73" s="117">
        <v>50000</v>
      </c>
      <c r="K73" s="115">
        <f t="shared" si="2"/>
        <v>50000</v>
      </c>
    </row>
    <row r="74" spans="1:11" x14ac:dyDescent="0.25">
      <c r="A74" s="104"/>
      <c r="B74" s="105"/>
      <c r="C74" s="106"/>
      <c r="D74" s="116" t="s">
        <v>205</v>
      </c>
      <c r="E74" s="20" t="s">
        <v>227</v>
      </c>
      <c r="F74" s="109"/>
      <c r="G74" s="110"/>
      <c r="H74" s="111">
        <v>1</v>
      </c>
      <c r="I74" s="112" t="s">
        <v>99</v>
      </c>
      <c r="J74" s="117">
        <v>50000</v>
      </c>
      <c r="K74" s="115">
        <f t="shared" si="2"/>
        <v>50000</v>
      </c>
    </row>
    <row r="75" spans="1:11" x14ac:dyDescent="0.25">
      <c r="A75" s="128"/>
      <c r="B75" s="126"/>
      <c r="C75" s="127"/>
      <c r="D75" s="149"/>
      <c r="E75" s="149"/>
      <c r="F75" s="170"/>
      <c r="G75" s="173"/>
      <c r="H75" s="145"/>
      <c r="I75" s="146"/>
      <c r="J75" s="147"/>
      <c r="K75" s="115"/>
    </row>
    <row r="76" spans="1:11" x14ac:dyDescent="0.25">
      <c r="A76" s="128"/>
      <c r="B76" s="126"/>
      <c r="C76" s="127"/>
      <c r="D76" s="149" t="s">
        <v>228</v>
      </c>
      <c r="E76" s="149"/>
      <c r="F76" s="170"/>
      <c r="G76" s="173"/>
      <c r="H76" s="145"/>
      <c r="I76" s="146"/>
      <c r="J76" s="147"/>
      <c r="K76" s="115"/>
    </row>
    <row r="77" spans="1:11" x14ac:dyDescent="0.25">
      <c r="A77" s="128"/>
      <c r="B77" s="126"/>
      <c r="C77" s="127"/>
      <c r="D77" s="149" t="s">
        <v>229</v>
      </c>
      <c r="E77" s="149"/>
      <c r="F77" s="170"/>
      <c r="G77" s="173"/>
      <c r="H77" s="292">
        <v>12</v>
      </c>
      <c r="I77" s="146" t="s">
        <v>99</v>
      </c>
      <c r="J77" s="147">
        <v>100000</v>
      </c>
      <c r="K77" s="115">
        <f t="shared" si="2"/>
        <v>1200000</v>
      </c>
    </row>
    <row r="78" spans="1:11" x14ac:dyDescent="0.25">
      <c r="A78" s="293"/>
      <c r="B78" s="58" t="s">
        <v>108</v>
      </c>
      <c r="C78" s="58"/>
      <c r="D78" s="294"/>
      <c r="E78" s="295" t="s">
        <v>109</v>
      </c>
      <c r="F78" s="93"/>
      <c r="G78" s="93"/>
      <c r="H78" s="93"/>
      <c r="I78" s="295" t="s">
        <v>110</v>
      </c>
      <c r="J78" s="296"/>
      <c r="K78" s="297"/>
    </row>
    <row r="79" spans="1:11" x14ac:dyDescent="0.25">
      <c r="A79" s="152"/>
      <c r="B79" s="298"/>
      <c r="C79" s="298"/>
      <c r="D79" s="162"/>
      <c r="E79" s="162"/>
      <c r="F79" s="244"/>
      <c r="G79" s="244"/>
      <c r="H79" s="299"/>
      <c r="I79" s="164"/>
      <c r="J79" s="166"/>
      <c r="K79" s="300"/>
    </row>
    <row r="80" spans="1:11" x14ac:dyDescent="0.25">
      <c r="A80" s="301"/>
      <c r="B80" s="302"/>
      <c r="C80" s="302"/>
      <c r="D80" s="303"/>
      <c r="E80" s="303"/>
      <c r="F80" s="252"/>
      <c r="G80" s="252"/>
      <c r="H80" s="304"/>
      <c r="I80" s="305"/>
      <c r="J80" s="306"/>
      <c r="K80" s="307"/>
    </row>
    <row r="81" spans="1:11" x14ac:dyDescent="0.25">
      <c r="A81" s="128"/>
      <c r="B81" s="126"/>
      <c r="C81" s="127"/>
      <c r="D81" s="149"/>
      <c r="E81" s="149"/>
      <c r="F81" s="170"/>
      <c r="G81" s="173"/>
      <c r="H81" s="145"/>
      <c r="I81" s="146"/>
      <c r="J81" s="147"/>
      <c r="K81" s="150"/>
    </row>
    <row r="82" spans="1:11" x14ac:dyDescent="0.25">
      <c r="A82" s="104" t="s">
        <v>116</v>
      </c>
      <c r="B82" s="135"/>
      <c r="C82" s="140"/>
      <c r="D82" s="118" t="s">
        <v>117</v>
      </c>
      <c r="E82" s="20"/>
      <c r="F82" s="111"/>
      <c r="G82" s="110"/>
      <c r="H82" s="111"/>
      <c r="I82" s="112"/>
      <c r="J82" s="117"/>
      <c r="K82" s="114">
        <f>K83</f>
        <v>3775000</v>
      </c>
    </row>
    <row r="83" spans="1:11" x14ac:dyDescent="0.25">
      <c r="A83" s="104" t="s">
        <v>118</v>
      </c>
      <c r="B83" s="132"/>
      <c r="C83" s="140"/>
      <c r="D83" s="20" t="s">
        <v>119</v>
      </c>
      <c r="E83" s="20"/>
      <c r="F83" s="111"/>
      <c r="G83" s="110"/>
      <c r="H83" s="111"/>
      <c r="I83" s="112"/>
      <c r="J83" s="117"/>
      <c r="K83" s="115">
        <f>+K84+K86</f>
        <v>3775000</v>
      </c>
    </row>
    <row r="84" spans="1:11" x14ac:dyDescent="0.25">
      <c r="A84" s="139"/>
      <c r="B84" s="132"/>
      <c r="C84" s="140"/>
      <c r="D84" s="128" t="s">
        <v>230</v>
      </c>
      <c r="E84" s="20"/>
      <c r="F84" s="111"/>
      <c r="G84" s="110"/>
      <c r="H84" s="112">
        <v>1500</v>
      </c>
      <c r="I84" s="112" t="s">
        <v>121</v>
      </c>
      <c r="J84" s="130">
        <v>250</v>
      </c>
      <c r="K84" s="131">
        <f t="shared" ref="K84:K86" si="3">H84*J84</f>
        <v>375000</v>
      </c>
    </row>
    <row r="85" spans="1:11" x14ac:dyDescent="0.25">
      <c r="A85" s="139"/>
      <c r="B85" s="132"/>
      <c r="C85" s="140"/>
      <c r="D85" s="128"/>
      <c r="E85" s="20"/>
      <c r="F85" s="111"/>
      <c r="G85" s="110"/>
      <c r="H85" s="111"/>
      <c r="I85" s="112"/>
      <c r="J85" s="130"/>
      <c r="K85" s="131"/>
    </row>
    <row r="86" spans="1:11" x14ac:dyDescent="0.25">
      <c r="A86" s="139"/>
      <c r="B86" s="132"/>
      <c r="C86" s="140"/>
      <c r="D86" s="308" t="s">
        <v>231</v>
      </c>
      <c r="E86" s="20"/>
      <c r="F86" s="111"/>
      <c r="G86" s="110"/>
      <c r="H86" s="111">
        <v>4</v>
      </c>
      <c r="I86" s="112" t="s">
        <v>81</v>
      </c>
      <c r="J86" s="130">
        <v>850000</v>
      </c>
      <c r="K86" s="131">
        <f t="shared" si="3"/>
        <v>3400000</v>
      </c>
    </row>
    <row r="87" spans="1:11" x14ac:dyDescent="0.25">
      <c r="A87" s="139"/>
      <c r="B87" s="132"/>
      <c r="C87" s="140"/>
      <c r="D87" s="128"/>
      <c r="E87" s="20"/>
      <c r="F87" s="111"/>
      <c r="G87" s="110"/>
      <c r="H87" s="111"/>
      <c r="I87" s="112"/>
      <c r="J87" s="130"/>
      <c r="K87" s="131"/>
    </row>
    <row r="88" spans="1:11" x14ac:dyDescent="0.25">
      <c r="A88" s="104" t="s">
        <v>127</v>
      </c>
      <c r="B88" s="135"/>
      <c r="C88" s="140"/>
      <c r="D88" s="125" t="s">
        <v>128</v>
      </c>
      <c r="E88" s="132"/>
      <c r="F88" s="111"/>
      <c r="G88" s="110"/>
      <c r="H88" s="111"/>
      <c r="I88" s="112"/>
      <c r="J88" s="130"/>
      <c r="K88" s="175">
        <f>K89</f>
        <v>2905000</v>
      </c>
    </row>
    <row r="89" spans="1:11" x14ac:dyDescent="0.25">
      <c r="A89" s="104" t="s">
        <v>129</v>
      </c>
      <c r="B89" s="135"/>
      <c r="C89" s="136"/>
      <c r="D89" s="128" t="s">
        <v>130</v>
      </c>
      <c r="E89" s="135"/>
      <c r="F89" s="111"/>
      <c r="G89" s="110"/>
      <c r="H89" s="111"/>
      <c r="I89" s="112"/>
      <c r="J89" s="130"/>
      <c r="K89" s="131">
        <f>+K90</f>
        <v>2905000</v>
      </c>
    </row>
    <row r="90" spans="1:11" x14ac:dyDescent="0.25">
      <c r="A90" s="176"/>
      <c r="B90" s="135"/>
      <c r="C90" s="136"/>
      <c r="D90" s="128" t="s">
        <v>131</v>
      </c>
      <c r="E90" s="132"/>
      <c r="F90" s="111"/>
      <c r="G90" s="110"/>
      <c r="H90" s="111"/>
      <c r="I90" s="112"/>
      <c r="J90" s="130"/>
      <c r="K90" s="131">
        <f>+K91+K95</f>
        <v>2905000</v>
      </c>
    </row>
    <row r="91" spans="1:11" x14ac:dyDescent="0.25">
      <c r="A91" s="139"/>
      <c r="B91" s="132"/>
      <c r="C91" s="140"/>
      <c r="D91" s="129" t="s">
        <v>232</v>
      </c>
      <c r="E91" s="132"/>
      <c r="F91" s="111"/>
      <c r="G91" s="110"/>
      <c r="H91" s="111"/>
      <c r="I91" s="112"/>
      <c r="J91" s="130"/>
      <c r="K91" s="131">
        <f>SUM(K92:K93)</f>
        <v>1050000</v>
      </c>
    </row>
    <row r="92" spans="1:11" x14ac:dyDescent="0.25">
      <c r="A92" s="139"/>
      <c r="B92" s="132"/>
      <c r="C92" s="140"/>
      <c r="D92" s="129" t="s">
        <v>233</v>
      </c>
      <c r="E92" s="132"/>
      <c r="F92" s="111"/>
      <c r="G92" s="110"/>
      <c r="H92" s="111">
        <v>30</v>
      </c>
      <c r="I92" s="112" t="s">
        <v>134</v>
      </c>
      <c r="J92" s="130">
        <v>25000</v>
      </c>
      <c r="K92" s="131">
        <f t="shared" ref="K92:K93" si="4">H92*J92</f>
        <v>750000</v>
      </c>
    </row>
    <row r="93" spans="1:11" x14ac:dyDescent="0.25">
      <c r="A93" s="139"/>
      <c r="B93" s="132"/>
      <c r="C93" s="140"/>
      <c r="D93" s="129" t="s">
        <v>234</v>
      </c>
      <c r="E93" s="132"/>
      <c r="F93" s="111"/>
      <c r="G93" s="110"/>
      <c r="H93" s="111">
        <v>30</v>
      </c>
      <c r="I93" s="112" t="s">
        <v>85</v>
      </c>
      <c r="J93" s="130">
        <v>10000</v>
      </c>
      <c r="K93" s="131">
        <f t="shared" si="4"/>
        <v>300000</v>
      </c>
    </row>
    <row r="94" spans="1:11" x14ac:dyDescent="0.25">
      <c r="A94" s="139"/>
      <c r="B94" s="132"/>
      <c r="C94" s="140"/>
      <c r="D94" s="129"/>
      <c r="E94" s="132"/>
      <c r="F94" s="111"/>
      <c r="G94" s="110"/>
      <c r="H94" s="111"/>
      <c r="I94" s="112"/>
      <c r="J94" s="130"/>
      <c r="K94" s="131"/>
    </row>
    <row r="95" spans="1:11" x14ac:dyDescent="0.25">
      <c r="A95" s="139"/>
      <c r="B95" s="132"/>
      <c r="C95" s="140"/>
      <c r="D95" s="129" t="s">
        <v>235</v>
      </c>
      <c r="E95" s="20"/>
      <c r="F95" s="20"/>
      <c r="G95" s="110"/>
      <c r="H95" s="111"/>
      <c r="I95" s="112"/>
      <c r="J95" s="130"/>
      <c r="K95" s="131">
        <f>+K96+K100</f>
        <v>1855000</v>
      </c>
    </row>
    <row r="96" spans="1:11" x14ac:dyDescent="0.25">
      <c r="A96" s="139"/>
      <c r="B96" s="132"/>
      <c r="C96" s="140"/>
      <c r="D96" s="129" t="s">
        <v>236</v>
      </c>
      <c r="E96" s="20"/>
      <c r="F96" s="20"/>
      <c r="G96" s="110"/>
      <c r="H96" s="111"/>
      <c r="I96" s="112"/>
      <c r="J96" s="130"/>
      <c r="K96" s="131">
        <f>SUM(K97:K98)</f>
        <v>805000</v>
      </c>
    </row>
    <row r="97" spans="1:13" x14ac:dyDescent="0.25">
      <c r="A97" s="139"/>
      <c r="B97" s="132"/>
      <c r="C97" s="140"/>
      <c r="D97" s="129" t="s">
        <v>237</v>
      </c>
      <c r="E97" s="20"/>
      <c r="F97" s="20"/>
      <c r="G97" s="110"/>
      <c r="H97" s="111">
        <v>23</v>
      </c>
      <c r="I97" s="112" t="s">
        <v>134</v>
      </c>
      <c r="J97" s="130">
        <v>25000</v>
      </c>
      <c r="K97" s="131">
        <f>+J97*H97</f>
        <v>575000</v>
      </c>
    </row>
    <row r="98" spans="1:13" x14ac:dyDescent="0.25">
      <c r="A98" s="139"/>
      <c r="B98" s="132"/>
      <c r="C98" s="140"/>
      <c r="D98" s="129" t="s">
        <v>238</v>
      </c>
      <c r="E98" s="20"/>
      <c r="F98" s="20"/>
      <c r="G98" s="110"/>
      <c r="H98" s="111">
        <v>23</v>
      </c>
      <c r="I98" s="112" t="s">
        <v>85</v>
      </c>
      <c r="J98" s="130">
        <v>10000</v>
      </c>
      <c r="K98" s="131">
        <f>+J98*H98</f>
        <v>230000</v>
      </c>
    </row>
    <row r="99" spans="1:13" x14ac:dyDescent="0.25">
      <c r="A99" s="139"/>
      <c r="B99" s="132"/>
      <c r="C99" s="140"/>
      <c r="D99" s="129"/>
      <c r="E99" s="20"/>
      <c r="F99" s="20"/>
      <c r="G99" s="110"/>
      <c r="H99" s="111"/>
      <c r="I99" s="112"/>
      <c r="J99" s="130"/>
      <c r="K99" s="131"/>
    </row>
    <row r="100" spans="1:13" x14ac:dyDescent="0.25">
      <c r="A100" s="139"/>
      <c r="B100" s="132"/>
      <c r="C100" s="140"/>
      <c r="D100" s="129" t="s">
        <v>239</v>
      </c>
      <c r="E100" s="132"/>
      <c r="F100" s="111"/>
      <c r="G100" s="110"/>
      <c r="H100" s="111"/>
      <c r="I100" s="112"/>
      <c r="J100" s="130"/>
      <c r="K100" s="131">
        <f>SUM(K101:K102)</f>
        <v>1050000</v>
      </c>
    </row>
    <row r="101" spans="1:13" x14ac:dyDescent="0.25">
      <c r="A101" s="139"/>
      <c r="B101" s="132"/>
      <c r="C101" s="140"/>
      <c r="D101" s="129" t="s">
        <v>233</v>
      </c>
      <c r="E101" s="132"/>
      <c r="F101" s="111"/>
      <c r="G101" s="110"/>
      <c r="H101" s="111">
        <v>30</v>
      </c>
      <c r="I101" s="112" t="s">
        <v>134</v>
      </c>
      <c r="J101" s="130">
        <v>25000</v>
      </c>
      <c r="K101" s="131">
        <f>J101*H101</f>
        <v>750000</v>
      </c>
    </row>
    <row r="102" spans="1:13" x14ac:dyDescent="0.25">
      <c r="A102" s="139"/>
      <c r="B102" s="132"/>
      <c r="C102" s="140"/>
      <c r="D102" s="129" t="s">
        <v>234</v>
      </c>
      <c r="E102" s="132"/>
      <c r="F102" s="111"/>
      <c r="G102" s="110"/>
      <c r="H102" s="111">
        <v>30</v>
      </c>
      <c r="I102" s="112" t="s">
        <v>85</v>
      </c>
      <c r="J102" s="130">
        <v>10000</v>
      </c>
      <c r="K102" s="131">
        <f>J102*H102</f>
        <v>300000</v>
      </c>
    </row>
    <row r="103" spans="1:13" x14ac:dyDescent="0.25">
      <c r="A103" s="125"/>
      <c r="B103" s="135"/>
      <c r="C103" s="177"/>
      <c r="D103" s="132"/>
      <c r="E103" s="132"/>
      <c r="F103" s="111"/>
      <c r="G103" s="110"/>
      <c r="H103" s="111"/>
      <c r="I103" s="112"/>
      <c r="J103" s="130"/>
      <c r="K103" s="131"/>
    </row>
    <row r="104" spans="1:13" x14ac:dyDescent="0.25">
      <c r="A104" s="178" t="s">
        <v>143</v>
      </c>
      <c r="B104" s="178"/>
      <c r="C104" s="178"/>
      <c r="D104" s="178"/>
      <c r="E104" s="178"/>
      <c r="F104" s="178"/>
      <c r="G104" s="178"/>
      <c r="H104" s="178"/>
      <c r="I104" s="178"/>
      <c r="J104" s="178"/>
      <c r="K104" s="179">
        <f>K24</f>
        <v>10000000</v>
      </c>
      <c r="M104" s="180"/>
    </row>
    <row r="105" spans="1:13" x14ac:dyDescent="0.25">
      <c r="A105" s="181" t="s">
        <v>144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63"/>
    </row>
    <row r="106" spans="1:13" x14ac:dyDescent="0.25">
      <c r="A106" s="182" t="s">
        <v>108</v>
      </c>
      <c r="B106" s="183" t="s">
        <v>145</v>
      </c>
      <c r="C106" s="183" t="s">
        <v>146</v>
      </c>
      <c r="D106" s="184">
        <v>0</v>
      </c>
      <c r="E106" s="184"/>
      <c r="F106" s="185"/>
      <c r="G106" s="185"/>
      <c r="J106" s="111" t="s">
        <v>147</v>
      </c>
      <c r="K106" s="110"/>
    </row>
    <row r="107" spans="1:13" x14ac:dyDescent="0.25">
      <c r="A107" s="182" t="s">
        <v>109</v>
      </c>
      <c r="B107" s="183" t="s">
        <v>148</v>
      </c>
      <c r="C107" s="183" t="s">
        <v>146</v>
      </c>
      <c r="D107" s="186">
        <f>+K104</f>
        <v>10000000</v>
      </c>
      <c r="E107" s="186"/>
      <c r="F107" s="185"/>
      <c r="G107" s="185"/>
      <c r="H107" s="20"/>
      <c r="J107" s="111"/>
      <c r="K107" s="187"/>
    </row>
    <row r="108" spans="1:13" x14ac:dyDescent="0.25">
      <c r="A108" s="182" t="s">
        <v>110</v>
      </c>
      <c r="B108" s="183" t="s">
        <v>149</v>
      </c>
      <c r="C108" s="183" t="s">
        <v>146</v>
      </c>
      <c r="D108" s="184">
        <v>0</v>
      </c>
      <c r="E108" s="184"/>
      <c r="F108" s="185"/>
      <c r="G108" s="185"/>
      <c r="H108" s="132"/>
      <c r="K108" s="187"/>
    </row>
    <row r="109" spans="1:13" ht="15.75" thickBot="1" x14ac:dyDescent="0.3">
      <c r="A109" s="182" t="s">
        <v>150</v>
      </c>
      <c r="B109" s="183" t="s">
        <v>151</v>
      </c>
      <c r="C109" s="188" t="s">
        <v>146</v>
      </c>
      <c r="D109" s="184">
        <v>0</v>
      </c>
      <c r="E109" s="184"/>
      <c r="F109" s="185"/>
      <c r="G109" s="185"/>
      <c r="H109" s="111"/>
      <c r="J109" s="189" t="s">
        <v>152</v>
      </c>
      <c r="K109" s="187"/>
    </row>
    <row r="110" spans="1:13" x14ac:dyDescent="0.25">
      <c r="A110" s="55"/>
      <c r="B110" s="185"/>
      <c r="C110" s="185"/>
      <c r="D110" s="190">
        <f>SUM(D106:D109)</f>
        <v>10000000</v>
      </c>
      <c r="E110" s="190"/>
      <c r="F110" s="185"/>
      <c r="G110" s="185"/>
      <c r="J110" s="111" t="s">
        <v>153</v>
      </c>
      <c r="K110" s="187"/>
    </row>
    <row r="111" spans="1:13" x14ac:dyDescent="0.25">
      <c r="A111" s="55"/>
      <c r="B111" s="185"/>
      <c r="C111" s="185"/>
      <c r="D111" s="185"/>
      <c r="E111" s="185"/>
      <c r="F111" s="185"/>
      <c r="G111" s="185"/>
      <c r="K111" s="187"/>
    </row>
    <row r="112" spans="1:13" x14ac:dyDescent="0.25">
      <c r="A112" s="191" t="s">
        <v>154</v>
      </c>
      <c r="B112" s="192"/>
      <c r="C112" s="192"/>
      <c r="D112" s="192"/>
      <c r="E112" s="192"/>
      <c r="F112" s="192"/>
      <c r="G112" s="192"/>
      <c r="H112" s="193"/>
      <c r="I112" s="194"/>
      <c r="J112" s="195"/>
      <c r="K112" s="309"/>
    </row>
    <row r="113" spans="1:11" x14ac:dyDescent="0.25">
      <c r="A113" s="196"/>
      <c r="B113" s="197"/>
      <c r="C113" s="197"/>
      <c r="D113" s="197"/>
      <c r="E113" s="197"/>
      <c r="F113" s="197"/>
      <c r="G113" s="198"/>
      <c r="I113" s="199" t="s">
        <v>155</v>
      </c>
      <c r="J113" s="200"/>
      <c r="K113" s="201"/>
    </row>
    <row r="114" spans="1:11" x14ac:dyDescent="0.25">
      <c r="A114" s="202" t="s">
        <v>108</v>
      </c>
      <c r="B114" s="203" t="s">
        <v>156</v>
      </c>
      <c r="C114" s="203"/>
      <c r="D114" s="204" t="s">
        <v>157</v>
      </c>
      <c r="E114" s="205"/>
      <c r="F114" s="204"/>
      <c r="G114" s="204" t="s">
        <v>158</v>
      </c>
      <c r="H114" s="206"/>
      <c r="I114" s="207" t="s">
        <v>159</v>
      </c>
      <c r="J114" s="208"/>
      <c r="K114" s="209"/>
    </row>
    <row r="115" spans="1:11" x14ac:dyDescent="0.25">
      <c r="A115" s="202"/>
      <c r="B115" s="210"/>
      <c r="C115" s="210"/>
      <c r="D115" s="205"/>
      <c r="E115" s="205"/>
      <c r="F115" s="203"/>
      <c r="G115" s="211"/>
      <c r="H115" s="206"/>
      <c r="I115" s="207" t="s">
        <v>160</v>
      </c>
      <c r="J115" s="208"/>
      <c r="K115" s="209"/>
    </row>
    <row r="116" spans="1:11" x14ac:dyDescent="0.25">
      <c r="A116" s="202" t="s">
        <v>109</v>
      </c>
      <c r="B116" s="203" t="s">
        <v>156</v>
      </c>
      <c r="C116" s="203"/>
      <c r="D116" s="204" t="s">
        <v>161</v>
      </c>
      <c r="E116" s="205"/>
      <c r="F116" s="204"/>
      <c r="G116" s="204" t="s">
        <v>162</v>
      </c>
      <c r="H116" s="206"/>
      <c r="I116" s="212"/>
      <c r="J116" s="213"/>
      <c r="K116" s="214"/>
    </row>
    <row r="117" spans="1:11" x14ac:dyDescent="0.25">
      <c r="A117" s="215"/>
      <c r="B117" s="205"/>
      <c r="C117" s="205"/>
      <c r="D117" s="205"/>
      <c r="E117" s="205"/>
      <c r="F117" s="205"/>
      <c r="G117" s="211"/>
      <c r="H117" s="206"/>
      <c r="I117" s="216"/>
      <c r="J117" s="217"/>
      <c r="K117" s="218"/>
    </row>
    <row r="118" spans="1:11" x14ac:dyDescent="0.25">
      <c r="A118" s="202" t="s">
        <v>110</v>
      </c>
      <c r="B118" s="219" t="s">
        <v>163</v>
      </c>
      <c r="C118" s="219"/>
      <c r="D118" s="217" t="s">
        <v>164</v>
      </c>
      <c r="E118" s="205"/>
      <c r="F118" s="203"/>
      <c r="G118" s="211" t="s">
        <v>165</v>
      </c>
      <c r="H118" s="206"/>
      <c r="I118" s="216"/>
      <c r="J118" s="217"/>
      <c r="K118" s="218"/>
    </row>
    <row r="119" spans="1:11" x14ac:dyDescent="0.25">
      <c r="A119" s="215"/>
      <c r="B119" s="205"/>
      <c r="C119" s="205"/>
      <c r="D119" s="205"/>
      <c r="E119" s="205"/>
      <c r="F119" s="205"/>
      <c r="G119" s="211"/>
      <c r="H119" s="206"/>
      <c r="I119" s="220" t="s">
        <v>166</v>
      </c>
      <c r="J119" s="221"/>
      <c r="K119" s="222"/>
    </row>
    <row r="120" spans="1:11" x14ac:dyDescent="0.25">
      <c r="A120" s="202"/>
      <c r="B120" s="217"/>
      <c r="C120" s="217"/>
      <c r="D120" s="217"/>
      <c r="E120" s="217"/>
      <c r="F120" s="204"/>
      <c r="G120" s="211"/>
      <c r="H120" s="206"/>
      <c r="I120" s="223" t="s">
        <v>167</v>
      </c>
      <c r="J120" s="224"/>
      <c r="K120" s="225"/>
    </row>
    <row r="121" spans="1:11" x14ac:dyDescent="0.25">
      <c r="A121" s="226"/>
      <c r="B121" s="227"/>
      <c r="C121" s="227"/>
      <c r="D121" s="227"/>
      <c r="E121" s="227"/>
      <c r="F121" s="228"/>
      <c r="G121" s="229"/>
      <c r="H121" s="68"/>
      <c r="I121" s="230" t="s">
        <v>168</v>
      </c>
      <c r="J121" s="231"/>
      <c r="K121" s="232"/>
    </row>
    <row r="123" spans="1:11" x14ac:dyDescent="0.25">
      <c r="K123" s="180">
        <f>10000000-K104</f>
        <v>0</v>
      </c>
    </row>
  </sheetData>
  <mergeCells count="26">
    <mergeCell ref="I120:K120"/>
    <mergeCell ref="I121:K121"/>
    <mergeCell ref="D109:E109"/>
    <mergeCell ref="D110:E110"/>
    <mergeCell ref="A112:G112"/>
    <mergeCell ref="I114:K114"/>
    <mergeCell ref="I115:K115"/>
    <mergeCell ref="I119:K119"/>
    <mergeCell ref="A23:B23"/>
    <mergeCell ref="D23:G23"/>
    <mergeCell ref="A104:J104"/>
    <mergeCell ref="D106:E106"/>
    <mergeCell ref="D107:E107"/>
    <mergeCell ref="D108:E108"/>
    <mergeCell ref="A19:K19"/>
    <mergeCell ref="A20:K20"/>
    <mergeCell ref="A21:B22"/>
    <mergeCell ref="D21:G22"/>
    <mergeCell ref="H21:J21"/>
    <mergeCell ref="K21:K22"/>
    <mergeCell ref="A12:K12"/>
    <mergeCell ref="A13:B13"/>
    <mergeCell ref="D13:I13"/>
    <mergeCell ref="J13:K13"/>
    <mergeCell ref="D14:I14"/>
    <mergeCell ref="J15:K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XFD1048576"/>
    </sheetView>
  </sheetViews>
  <sheetFormatPr defaultRowHeight="15" x14ac:dyDescent="0.25"/>
  <cols>
    <col min="1" max="1" width="3.28515625" customWidth="1"/>
    <col min="2" max="2" width="10.28515625" customWidth="1"/>
    <col min="3" max="3" width="9.42578125" customWidth="1"/>
    <col min="7" max="7" width="8" customWidth="1"/>
    <col min="11" max="11" width="12.42578125" customWidth="1"/>
    <col min="13" max="13" width="12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6" t="s">
        <v>2</v>
      </c>
    </row>
    <row r="2" spans="1:11" x14ac:dyDescent="0.25">
      <c r="A2" s="7" t="s">
        <v>3</v>
      </c>
      <c r="B2" s="8"/>
      <c r="C2" s="8"/>
      <c r="D2" s="8"/>
      <c r="E2" s="8"/>
      <c r="F2" s="8"/>
      <c r="G2" s="8"/>
      <c r="H2" s="9"/>
      <c r="I2" s="10" t="s">
        <v>4</v>
      </c>
      <c r="J2" s="11"/>
      <c r="K2" s="12" t="s">
        <v>5</v>
      </c>
    </row>
    <row r="3" spans="1:11" x14ac:dyDescent="0.25">
      <c r="A3" s="1" t="s">
        <v>6</v>
      </c>
      <c r="B3" s="2"/>
      <c r="C3" s="2"/>
      <c r="D3" s="2"/>
      <c r="E3" s="2"/>
      <c r="F3" s="2"/>
      <c r="G3" s="2"/>
      <c r="H3" s="2"/>
      <c r="I3" s="2"/>
      <c r="J3" s="13"/>
      <c r="K3" s="14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5"/>
      <c r="K4" s="16"/>
    </row>
    <row r="5" spans="1:11" x14ac:dyDescent="0.25">
      <c r="A5" s="17" t="s">
        <v>8</v>
      </c>
      <c r="B5" s="18"/>
      <c r="C5" s="18"/>
      <c r="D5" s="19" t="s">
        <v>9</v>
      </c>
      <c r="E5" s="20"/>
      <c r="F5" s="21" t="s">
        <v>10</v>
      </c>
      <c r="G5" s="22"/>
      <c r="H5" s="23"/>
      <c r="I5" s="23"/>
      <c r="J5" s="23"/>
      <c r="K5" s="24"/>
    </row>
    <row r="6" spans="1:11" x14ac:dyDescent="0.25">
      <c r="A6" s="25" t="s">
        <v>11</v>
      </c>
      <c r="B6" s="26"/>
      <c r="C6" s="18"/>
      <c r="D6" s="19" t="s">
        <v>12</v>
      </c>
      <c r="E6" s="19"/>
      <c r="F6" s="27" t="s">
        <v>13</v>
      </c>
      <c r="G6" s="28"/>
      <c r="H6" s="29"/>
      <c r="I6" s="26"/>
      <c r="J6" s="26"/>
      <c r="K6" s="30"/>
    </row>
    <row r="7" spans="1:11" x14ac:dyDescent="0.25">
      <c r="A7" s="25" t="s">
        <v>14</v>
      </c>
      <c r="B7" s="29"/>
      <c r="C7" s="31"/>
      <c r="D7" s="19" t="s">
        <v>240</v>
      </c>
      <c r="E7" s="19"/>
      <c r="F7" s="27" t="s">
        <v>241</v>
      </c>
      <c r="G7" s="26"/>
      <c r="H7" s="29"/>
      <c r="I7" s="29"/>
      <c r="J7" s="29"/>
      <c r="K7" s="32"/>
    </row>
    <row r="8" spans="1:11" x14ac:dyDescent="0.25">
      <c r="A8" s="25" t="s">
        <v>18</v>
      </c>
      <c r="B8" s="29"/>
      <c r="C8" s="31"/>
      <c r="D8" s="19" t="s">
        <v>242</v>
      </c>
      <c r="E8" s="19"/>
      <c r="F8" s="21" t="s">
        <v>243</v>
      </c>
      <c r="H8" s="29"/>
      <c r="I8" s="29"/>
      <c r="J8" s="29"/>
      <c r="K8" s="32"/>
    </row>
    <row r="9" spans="1:11" x14ac:dyDescent="0.25">
      <c r="A9" s="25" t="s">
        <v>21</v>
      </c>
      <c r="B9" s="29"/>
      <c r="C9" s="29"/>
      <c r="D9" s="27" t="s">
        <v>22</v>
      </c>
      <c r="E9" s="27"/>
      <c r="F9" s="29"/>
      <c r="G9" s="29"/>
      <c r="H9" s="29"/>
      <c r="I9" s="29"/>
      <c r="J9" s="29"/>
      <c r="K9" s="32"/>
    </row>
    <row r="10" spans="1:11" x14ac:dyDescent="0.25">
      <c r="A10" s="33" t="s">
        <v>23</v>
      </c>
      <c r="B10" s="29"/>
      <c r="C10" s="29"/>
      <c r="D10" s="27" t="s">
        <v>24</v>
      </c>
      <c r="E10" s="27"/>
      <c r="F10" s="34"/>
      <c r="G10" s="29"/>
      <c r="H10" s="29"/>
      <c r="I10" s="29"/>
      <c r="J10" s="29"/>
      <c r="K10" s="32"/>
    </row>
    <row r="11" spans="1:11" x14ac:dyDescent="0.25">
      <c r="A11" s="33" t="s">
        <v>25</v>
      </c>
      <c r="B11" s="29"/>
      <c r="C11" s="29"/>
      <c r="D11" s="27" t="s">
        <v>26</v>
      </c>
      <c r="E11" s="27"/>
      <c r="F11" s="34"/>
      <c r="G11" s="29"/>
      <c r="H11" s="29"/>
      <c r="I11" s="29"/>
      <c r="J11" s="29"/>
      <c r="K11" s="32"/>
    </row>
    <row r="12" spans="1:11" x14ac:dyDescent="0.25">
      <c r="A12" s="35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x14ac:dyDescent="0.25">
      <c r="A13" s="38" t="s">
        <v>28</v>
      </c>
      <c r="B13" s="39"/>
      <c r="C13" s="40"/>
      <c r="D13" s="35" t="s">
        <v>29</v>
      </c>
      <c r="E13" s="36"/>
      <c r="F13" s="36"/>
      <c r="G13" s="36"/>
      <c r="H13" s="36"/>
      <c r="I13" s="37"/>
      <c r="J13" s="35" t="s">
        <v>30</v>
      </c>
      <c r="K13" s="37"/>
    </row>
    <row r="14" spans="1:11" x14ac:dyDescent="0.25">
      <c r="A14" s="267" t="s">
        <v>31</v>
      </c>
      <c r="B14" s="268"/>
      <c r="C14" s="269"/>
      <c r="D14" s="270"/>
      <c r="E14" s="271"/>
      <c r="F14" s="271"/>
      <c r="G14" s="271"/>
      <c r="H14" s="271"/>
      <c r="I14" s="272"/>
      <c r="J14" s="273"/>
      <c r="K14" s="274"/>
    </row>
    <row r="15" spans="1:11" x14ac:dyDescent="0.25">
      <c r="A15" s="275" t="s">
        <v>35</v>
      </c>
      <c r="B15" s="276"/>
      <c r="C15" s="276"/>
      <c r="D15" s="277" t="s">
        <v>36</v>
      </c>
      <c r="E15" s="278"/>
      <c r="F15" s="276"/>
      <c r="G15" s="276"/>
      <c r="H15" s="276"/>
      <c r="I15" s="279"/>
      <c r="J15" s="280">
        <f>K60</f>
        <v>25000000</v>
      </c>
      <c r="K15" s="281"/>
    </row>
    <row r="16" spans="1:11" x14ac:dyDescent="0.25">
      <c r="A16" s="275" t="s">
        <v>37</v>
      </c>
      <c r="B16" s="276"/>
      <c r="C16" s="276"/>
      <c r="D16" s="275"/>
      <c r="E16" s="282"/>
      <c r="F16" s="276"/>
      <c r="G16" s="276"/>
      <c r="H16" s="276"/>
      <c r="I16" s="279"/>
      <c r="J16" s="283"/>
      <c r="K16" s="284" t="s">
        <v>39</v>
      </c>
    </row>
    <row r="17" spans="1:11" x14ac:dyDescent="0.25">
      <c r="A17" s="275" t="s">
        <v>41</v>
      </c>
      <c r="B17" s="276"/>
      <c r="C17" s="276"/>
      <c r="D17" s="275"/>
      <c r="E17" s="285"/>
      <c r="F17" s="286"/>
      <c r="G17" s="286"/>
      <c r="H17" s="286"/>
      <c r="I17" s="287"/>
      <c r="J17" s="283"/>
      <c r="K17" s="284" t="s">
        <v>43</v>
      </c>
    </row>
    <row r="18" spans="1:11" x14ac:dyDescent="0.25">
      <c r="A18" s="275" t="s">
        <v>44</v>
      </c>
      <c r="B18" s="276"/>
      <c r="C18" s="276"/>
      <c r="D18" s="275" t="s">
        <v>45</v>
      </c>
      <c r="E18" s="282"/>
      <c r="F18" s="276"/>
      <c r="G18" s="276"/>
      <c r="H18" s="276"/>
      <c r="I18" s="276"/>
      <c r="J18" s="283"/>
      <c r="K18" s="279"/>
    </row>
    <row r="19" spans="1:11" x14ac:dyDescent="0.25">
      <c r="A19" s="38" t="s">
        <v>46</v>
      </c>
      <c r="B19" s="39"/>
      <c r="C19" s="39"/>
      <c r="D19" s="39"/>
      <c r="E19" s="39"/>
      <c r="F19" s="39"/>
      <c r="G19" s="39"/>
      <c r="H19" s="39"/>
      <c r="I19" s="39"/>
      <c r="J19" s="39"/>
      <c r="K19" s="73"/>
    </row>
    <row r="20" spans="1:11" x14ac:dyDescent="0.25">
      <c r="A20" s="74" t="s">
        <v>47</v>
      </c>
      <c r="B20" s="75"/>
      <c r="C20" s="75"/>
      <c r="D20" s="75"/>
      <c r="E20" s="75"/>
      <c r="F20" s="75"/>
      <c r="G20" s="75"/>
      <c r="H20" s="75"/>
      <c r="I20" s="75"/>
      <c r="J20" s="75"/>
      <c r="K20" s="76"/>
    </row>
    <row r="21" spans="1:11" x14ac:dyDescent="0.25">
      <c r="A21" s="77" t="s">
        <v>48</v>
      </c>
      <c r="B21" s="78"/>
      <c r="C21" s="79"/>
      <c r="D21" s="80" t="s">
        <v>49</v>
      </c>
      <c r="E21" s="80"/>
      <c r="F21" s="80"/>
      <c r="G21" s="81"/>
      <c r="H21" s="35" t="s">
        <v>50</v>
      </c>
      <c r="I21" s="36"/>
      <c r="J21" s="37"/>
      <c r="K21" s="82" t="s">
        <v>51</v>
      </c>
    </row>
    <row r="22" spans="1:11" x14ac:dyDescent="0.25">
      <c r="A22" s="83"/>
      <c r="B22" s="84"/>
      <c r="C22" s="85"/>
      <c r="D22" s="86"/>
      <c r="E22" s="86"/>
      <c r="F22" s="86"/>
      <c r="G22" s="87"/>
      <c r="H22" s="88" t="s">
        <v>52</v>
      </c>
      <c r="I22" s="89" t="s">
        <v>53</v>
      </c>
      <c r="J22" s="88" t="s">
        <v>54</v>
      </c>
      <c r="K22" s="90"/>
    </row>
    <row r="23" spans="1:11" x14ac:dyDescent="0.25">
      <c r="A23" s="91">
        <v>1</v>
      </c>
      <c r="B23" s="92"/>
      <c r="C23" s="64"/>
      <c r="D23" s="36">
        <v>2</v>
      </c>
      <c r="E23" s="36"/>
      <c r="F23" s="36"/>
      <c r="G23" s="37"/>
      <c r="H23" s="93">
        <v>3</v>
      </c>
      <c r="I23" s="88">
        <v>4</v>
      </c>
      <c r="J23" s="93">
        <v>5</v>
      </c>
      <c r="K23" s="88" t="s">
        <v>55</v>
      </c>
    </row>
    <row r="24" spans="1:11" x14ac:dyDescent="0.25">
      <c r="A24" s="94" t="s">
        <v>56</v>
      </c>
      <c r="B24" s="95"/>
      <c r="C24" s="96"/>
      <c r="D24" s="97" t="s">
        <v>57</v>
      </c>
      <c r="E24" s="98"/>
      <c r="F24" s="99"/>
      <c r="G24" s="64"/>
      <c r="H24" s="100"/>
      <c r="I24" s="101"/>
      <c r="J24" s="102"/>
      <c r="K24" s="103">
        <f>K25</f>
        <v>25000000</v>
      </c>
    </row>
    <row r="25" spans="1:11" x14ac:dyDescent="0.25">
      <c r="A25" s="104" t="s">
        <v>58</v>
      </c>
      <c r="B25" s="105"/>
      <c r="C25" s="106"/>
      <c r="D25" s="107" t="s">
        <v>59</v>
      </c>
      <c r="E25" s="108"/>
      <c r="F25" s="109"/>
      <c r="G25" s="110"/>
      <c r="H25" s="111"/>
      <c r="I25" s="112"/>
      <c r="J25" s="113"/>
      <c r="K25" s="114">
        <f>+K26+K35+K44+K48</f>
        <v>25000000</v>
      </c>
    </row>
    <row r="26" spans="1:11" x14ac:dyDescent="0.25">
      <c r="A26" s="104" t="s">
        <v>60</v>
      </c>
      <c r="B26" s="105"/>
      <c r="C26" s="106"/>
      <c r="D26" s="108" t="s">
        <v>61</v>
      </c>
      <c r="E26" s="108"/>
      <c r="F26" s="109"/>
      <c r="G26" s="110"/>
      <c r="H26" s="111"/>
      <c r="I26" s="112"/>
      <c r="J26" s="113"/>
      <c r="K26" s="114">
        <f>+K27</f>
        <v>950000</v>
      </c>
    </row>
    <row r="27" spans="1:11" x14ac:dyDescent="0.25">
      <c r="A27" s="104" t="s">
        <v>62</v>
      </c>
      <c r="B27" s="105"/>
      <c r="C27" s="106"/>
      <c r="D27" s="108" t="s">
        <v>63</v>
      </c>
      <c r="E27" s="108"/>
      <c r="F27" s="109"/>
      <c r="G27" s="110"/>
      <c r="H27" s="111"/>
      <c r="I27" s="112"/>
      <c r="J27" s="113"/>
      <c r="K27" s="114">
        <f>+K28</f>
        <v>950000</v>
      </c>
    </row>
    <row r="28" spans="1:11" x14ac:dyDescent="0.25">
      <c r="A28" s="104"/>
      <c r="B28" s="105"/>
      <c r="C28" s="106"/>
      <c r="D28" s="20" t="s">
        <v>63</v>
      </c>
      <c r="E28" s="108"/>
      <c r="F28" s="109"/>
      <c r="G28" s="110"/>
      <c r="H28" s="111"/>
      <c r="I28" s="112"/>
      <c r="J28" s="113"/>
      <c r="K28" s="115">
        <f>SUM(K29:K33)</f>
        <v>950000</v>
      </c>
    </row>
    <row r="29" spans="1:11" x14ac:dyDescent="0.25">
      <c r="A29" s="104"/>
      <c r="B29" s="105"/>
      <c r="C29" s="106"/>
      <c r="D29" s="116" t="s">
        <v>64</v>
      </c>
      <c r="E29" s="108"/>
      <c r="F29" s="109"/>
      <c r="G29" s="110"/>
      <c r="H29" s="111">
        <v>1</v>
      </c>
      <c r="I29" s="112" t="s">
        <v>181</v>
      </c>
      <c r="J29" s="117">
        <v>250000</v>
      </c>
      <c r="K29" s="115">
        <f t="shared" ref="K29:K32" si="0">+H29*J29</f>
        <v>250000</v>
      </c>
    </row>
    <row r="30" spans="1:11" x14ac:dyDescent="0.25">
      <c r="A30" s="104"/>
      <c r="B30" s="105"/>
      <c r="C30" s="106"/>
      <c r="D30" s="116" t="s">
        <v>66</v>
      </c>
      <c r="E30" s="108"/>
      <c r="F30" s="109"/>
      <c r="G30" s="110"/>
      <c r="H30" s="111">
        <v>1</v>
      </c>
      <c r="I30" s="112" t="s">
        <v>181</v>
      </c>
      <c r="J30" s="117">
        <v>200000</v>
      </c>
      <c r="K30" s="115">
        <f t="shared" si="0"/>
        <v>200000</v>
      </c>
    </row>
    <row r="31" spans="1:11" x14ac:dyDescent="0.25">
      <c r="A31" s="104"/>
      <c r="B31" s="105"/>
      <c r="C31" s="106"/>
      <c r="D31" s="20" t="s">
        <v>67</v>
      </c>
      <c r="E31" s="108"/>
      <c r="F31" s="109"/>
      <c r="G31" s="110"/>
      <c r="H31" s="111">
        <v>1</v>
      </c>
      <c r="I31" s="112" t="s">
        <v>181</v>
      </c>
      <c r="J31" s="117">
        <v>200000</v>
      </c>
      <c r="K31" s="115">
        <f t="shared" si="0"/>
        <v>200000</v>
      </c>
    </row>
    <row r="32" spans="1:11" x14ac:dyDescent="0.25">
      <c r="A32" s="104"/>
      <c r="B32" s="105"/>
      <c r="C32" s="106"/>
      <c r="D32" s="20" t="s">
        <v>68</v>
      </c>
      <c r="E32" s="108"/>
      <c r="F32" s="109"/>
      <c r="G32" s="110"/>
      <c r="H32" s="111">
        <v>1</v>
      </c>
      <c r="I32" s="112" t="s">
        <v>181</v>
      </c>
      <c r="J32" s="117">
        <v>150000</v>
      </c>
      <c r="K32" s="115">
        <f t="shared" si="0"/>
        <v>150000</v>
      </c>
    </row>
    <row r="33" spans="1:11" x14ac:dyDescent="0.25">
      <c r="A33" s="104"/>
      <c r="B33" s="105"/>
      <c r="C33" s="106"/>
      <c r="D33" s="20" t="s">
        <v>69</v>
      </c>
      <c r="E33" s="108"/>
      <c r="F33" s="109"/>
      <c r="G33" s="110"/>
      <c r="H33" s="111">
        <v>1</v>
      </c>
      <c r="I33" s="112" t="s">
        <v>181</v>
      </c>
      <c r="J33" s="117">
        <v>150000</v>
      </c>
      <c r="K33" s="115">
        <f>+H33*J33</f>
        <v>150000</v>
      </c>
    </row>
    <row r="34" spans="1:11" x14ac:dyDescent="0.25">
      <c r="A34" s="104"/>
      <c r="B34" s="105"/>
      <c r="C34" s="106"/>
      <c r="D34" s="20"/>
      <c r="E34" s="108"/>
      <c r="F34" s="109"/>
      <c r="G34" s="110"/>
      <c r="H34" s="111"/>
      <c r="I34" s="112"/>
      <c r="J34" s="117"/>
      <c r="K34" s="115"/>
    </row>
    <row r="35" spans="1:11" x14ac:dyDescent="0.25">
      <c r="A35" s="104" t="s">
        <v>74</v>
      </c>
      <c r="B35" s="105"/>
      <c r="C35" s="106"/>
      <c r="D35" s="108" t="s">
        <v>75</v>
      </c>
      <c r="E35" s="108"/>
      <c r="F35" s="111"/>
      <c r="G35" s="110"/>
      <c r="H35" s="111"/>
      <c r="I35" s="112"/>
      <c r="J35" s="117"/>
      <c r="K35" s="114">
        <f>+K36+K44+K48+K53</f>
        <v>13950000</v>
      </c>
    </row>
    <row r="36" spans="1:11" x14ac:dyDescent="0.25">
      <c r="A36" s="104" t="s">
        <v>76</v>
      </c>
      <c r="B36" s="105"/>
      <c r="C36" s="106"/>
      <c r="D36" s="118" t="s">
        <v>77</v>
      </c>
      <c r="E36" s="108"/>
      <c r="F36" s="108"/>
      <c r="G36" s="119"/>
      <c r="H36" s="108"/>
      <c r="I36" s="120"/>
      <c r="J36" s="121"/>
      <c r="K36" s="114">
        <f>K37</f>
        <v>350000</v>
      </c>
    </row>
    <row r="37" spans="1:11" x14ac:dyDescent="0.25">
      <c r="A37" s="104" t="s">
        <v>78</v>
      </c>
      <c r="B37" s="105"/>
      <c r="C37" s="106"/>
      <c r="D37" s="20" t="s">
        <v>79</v>
      </c>
      <c r="E37" s="20"/>
      <c r="F37" s="20"/>
      <c r="G37" s="122"/>
      <c r="H37" s="20"/>
      <c r="I37" s="123"/>
      <c r="J37" s="124"/>
      <c r="K37" s="115">
        <f>SUM(K38:K42)</f>
        <v>350000</v>
      </c>
    </row>
    <row r="38" spans="1:11" x14ac:dyDescent="0.25">
      <c r="A38" s="125"/>
      <c r="B38" s="126"/>
      <c r="C38" s="127"/>
      <c r="D38" s="128" t="s">
        <v>244</v>
      </c>
      <c r="E38" s="129"/>
      <c r="F38" s="20"/>
      <c r="G38" s="122"/>
      <c r="H38" s="112">
        <v>4</v>
      </c>
      <c r="I38" s="112" t="s">
        <v>83</v>
      </c>
      <c r="J38" s="130">
        <v>1500</v>
      </c>
      <c r="K38" s="131">
        <f t="shared" ref="K38" si="1">H38*J38</f>
        <v>6000</v>
      </c>
    </row>
    <row r="39" spans="1:11" x14ac:dyDescent="0.25">
      <c r="A39" s="125"/>
      <c r="B39" s="126"/>
      <c r="C39" s="127"/>
      <c r="D39" s="128" t="s">
        <v>182</v>
      </c>
      <c r="E39" s="129"/>
      <c r="F39" s="20"/>
      <c r="G39" s="122"/>
      <c r="H39" s="112">
        <v>2</v>
      </c>
      <c r="I39" s="112" t="s">
        <v>85</v>
      </c>
      <c r="J39" s="130">
        <v>14500</v>
      </c>
      <c r="K39" s="131">
        <f>H39*J39</f>
        <v>29000</v>
      </c>
    </row>
    <row r="40" spans="1:11" x14ac:dyDescent="0.25">
      <c r="A40" s="125"/>
      <c r="B40" s="126"/>
      <c r="C40" s="127"/>
      <c r="D40" s="128" t="s">
        <v>86</v>
      </c>
      <c r="E40" s="129"/>
      <c r="F40" s="20"/>
      <c r="G40" s="122"/>
      <c r="H40" s="112">
        <v>4</v>
      </c>
      <c r="I40" s="112" t="s">
        <v>83</v>
      </c>
      <c r="J40" s="130">
        <v>23400</v>
      </c>
      <c r="K40" s="131">
        <f>H40*J40</f>
        <v>93600</v>
      </c>
    </row>
    <row r="41" spans="1:11" x14ac:dyDescent="0.25">
      <c r="A41" s="128"/>
      <c r="B41" s="126"/>
      <c r="C41" s="127"/>
      <c r="D41" s="128" t="s">
        <v>87</v>
      </c>
      <c r="E41" s="129"/>
      <c r="F41" s="20"/>
      <c r="G41" s="122"/>
      <c r="H41" s="112">
        <v>4</v>
      </c>
      <c r="I41" s="112" t="s">
        <v>88</v>
      </c>
      <c r="J41" s="130">
        <v>55000</v>
      </c>
      <c r="K41" s="131">
        <f>H41*J41</f>
        <v>220000</v>
      </c>
    </row>
    <row r="42" spans="1:11" x14ac:dyDescent="0.25">
      <c r="A42" s="128"/>
      <c r="B42" s="126"/>
      <c r="C42" s="127"/>
      <c r="D42" s="132" t="s">
        <v>92</v>
      </c>
      <c r="E42" s="129"/>
      <c r="F42" s="20"/>
      <c r="G42" s="122"/>
      <c r="H42" s="111"/>
      <c r="I42" s="112"/>
      <c r="J42" s="130"/>
      <c r="K42" s="131">
        <v>1400</v>
      </c>
    </row>
    <row r="43" spans="1:11" x14ac:dyDescent="0.25">
      <c r="A43" s="128"/>
      <c r="B43" s="126"/>
      <c r="C43" s="127"/>
      <c r="D43" s="108"/>
      <c r="E43" s="129"/>
      <c r="F43" s="20"/>
      <c r="G43" s="122"/>
      <c r="H43" s="133"/>
      <c r="I43" s="112"/>
      <c r="J43" s="134"/>
      <c r="K43" s="115"/>
    </row>
    <row r="44" spans="1:11" x14ac:dyDescent="0.25">
      <c r="A44" s="104" t="s">
        <v>93</v>
      </c>
      <c r="B44" s="135"/>
      <c r="C44" s="136"/>
      <c r="D44" s="108" t="s">
        <v>94</v>
      </c>
      <c r="E44" s="108"/>
      <c r="F44" s="111"/>
      <c r="G44" s="110"/>
      <c r="H44" s="108"/>
      <c r="I44" s="120"/>
      <c r="J44" s="121"/>
      <c r="K44" s="114">
        <f>+K45</f>
        <v>9000000</v>
      </c>
    </row>
    <row r="45" spans="1:11" x14ac:dyDescent="0.25">
      <c r="A45" s="104" t="s">
        <v>104</v>
      </c>
      <c r="B45" s="132"/>
      <c r="C45" s="136"/>
      <c r="D45" s="141" t="s">
        <v>105</v>
      </c>
      <c r="E45" s="142"/>
      <c r="F45" s="143"/>
      <c r="G45" s="144"/>
      <c r="H45" s="145"/>
      <c r="I45" s="146"/>
      <c r="J45" s="147"/>
      <c r="K45" s="148">
        <f>+K46</f>
        <v>9000000</v>
      </c>
    </row>
    <row r="46" spans="1:11" x14ac:dyDescent="0.25">
      <c r="A46" s="125"/>
      <c r="B46" s="135"/>
      <c r="C46" s="136"/>
      <c r="D46" s="149" t="s">
        <v>245</v>
      </c>
      <c r="E46" s="142"/>
      <c r="F46" s="143"/>
      <c r="G46" s="144"/>
      <c r="H46" s="145">
        <f>2*50</f>
        <v>100</v>
      </c>
      <c r="I46" s="146" t="s">
        <v>99</v>
      </c>
      <c r="J46" s="147">
        <v>90000</v>
      </c>
      <c r="K46" s="150">
        <f t="shared" ref="K46" si="2">H46*J46</f>
        <v>9000000</v>
      </c>
    </row>
    <row r="47" spans="1:11" x14ac:dyDescent="0.25">
      <c r="A47" s="125"/>
      <c r="B47" s="135"/>
      <c r="C47" s="136"/>
      <c r="D47" s="149"/>
      <c r="E47" s="142"/>
      <c r="F47" s="143"/>
      <c r="G47" s="144"/>
      <c r="H47" s="145"/>
      <c r="I47" s="146"/>
      <c r="J47" s="147"/>
      <c r="K47" s="150"/>
    </row>
    <row r="48" spans="1:11" x14ac:dyDescent="0.25">
      <c r="A48" s="104" t="s">
        <v>116</v>
      </c>
      <c r="B48" s="135"/>
      <c r="C48" s="140"/>
      <c r="D48" s="118" t="s">
        <v>117</v>
      </c>
      <c r="E48" s="20"/>
      <c r="F48" s="111"/>
      <c r="G48" s="110"/>
      <c r="H48" s="111"/>
      <c r="I48" s="112"/>
      <c r="J48" s="117"/>
      <c r="K48" s="114">
        <f>K49</f>
        <v>1100000</v>
      </c>
    </row>
    <row r="49" spans="1:13" x14ac:dyDescent="0.25">
      <c r="A49" s="104" t="s">
        <v>118</v>
      </c>
      <c r="B49" s="132"/>
      <c r="C49" s="140"/>
      <c r="D49" s="20" t="s">
        <v>119</v>
      </c>
      <c r="E49" s="20"/>
      <c r="F49" s="111"/>
      <c r="G49" s="110"/>
      <c r="H49" s="111"/>
      <c r="I49" s="112"/>
      <c r="J49" s="117"/>
      <c r="K49" s="115">
        <f>SUM(K50:K50)+K51</f>
        <v>1100000</v>
      </c>
    </row>
    <row r="50" spans="1:13" x14ac:dyDescent="0.25">
      <c r="A50" s="139"/>
      <c r="B50" s="132"/>
      <c r="C50" s="140"/>
      <c r="D50" s="128" t="s">
        <v>246</v>
      </c>
      <c r="E50" s="20"/>
      <c r="F50" s="111"/>
      <c r="G50" s="110"/>
      <c r="H50" s="112">
        <v>300</v>
      </c>
      <c r="I50" s="112" t="s">
        <v>121</v>
      </c>
      <c r="J50" s="130">
        <v>200</v>
      </c>
      <c r="K50" s="131">
        <f t="shared" ref="K50:K51" si="3">H50*J50</f>
        <v>60000</v>
      </c>
    </row>
    <row r="51" spans="1:13" x14ac:dyDescent="0.25">
      <c r="A51" s="139"/>
      <c r="B51" s="132"/>
      <c r="C51" s="140"/>
      <c r="D51" s="128" t="s">
        <v>247</v>
      </c>
      <c r="E51" s="20"/>
      <c r="F51" s="111"/>
      <c r="G51" s="110"/>
      <c r="H51" s="111">
        <f>1*4*10</f>
        <v>40</v>
      </c>
      <c r="I51" s="112" t="s">
        <v>126</v>
      </c>
      <c r="J51" s="130">
        <v>26000</v>
      </c>
      <c r="K51" s="131">
        <f t="shared" si="3"/>
        <v>1040000</v>
      </c>
    </row>
    <row r="52" spans="1:13" x14ac:dyDescent="0.25">
      <c r="A52" s="139"/>
      <c r="B52" s="132"/>
      <c r="C52" s="140"/>
      <c r="D52" s="128"/>
      <c r="E52" s="20"/>
      <c r="F52" s="111"/>
      <c r="G52" s="110"/>
      <c r="H52" s="111"/>
      <c r="I52" s="112"/>
      <c r="J52" s="130"/>
      <c r="K52" s="131"/>
    </row>
    <row r="53" spans="1:13" x14ac:dyDescent="0.25">
      <c r="A53" s="104" t="s">
        <v>127</v>
      </c>
      <c r="B53" s="135"/>
      <c r="C53" s="140"/>
      <c r="D53" s="125" t="s">
        <v>128</v>
      </c>
      <c r="E53" s="132"/>
      <c r="F53" s="111"/>
      <c r="G53" s="110"/>
      <c r="H53" s="111"/>
      <c r="I53" s="112"/>
      <c r="J53" s="130"/>
      <c r="K53" s="175">
        <f>K54</f>
        <v>3500000</v>
      </c>
    </row>
    <row r="54" spans="1:13" x14ac:dyDescent="0.25">
      <c r="A54" s="104" t="s">
        <v>129</v>
      </c>
      <c r="B54" s="135"/>
      <c r="C54" s="136"/>
      <c r="D54" s="128" t="s">
        <v>130</v>
      </c>
      <c r="E54" s="135"/>
      <c r="F54" s="111"/>
      <c r="G54" s="110"/>
      <c r="H54" s="111"/>
      <c r="I54" s="112"/>
      <c r="J54" s="130"/>
      <c r="K54" s="131">
        <f>+K55</f>
        <v>3500000</v>
      </c>
    </row>
    <row r="55" spans="1:13" x14ac:dyDescent="0.25">
      <c r="A55" s="176"/>
      <c r="B55" s="135"/>
      <c r="C55" s="136"/>
      <c r="D55" s="128" t="s">
        <v>248</v>
      </c>
      <c r="E55" s="132"/>
      <c r="F55" s="111"/>
      <c r="G55" s="110"/>
      <c r="H55" s="111"/>
      <c r="I55" s="112"/>
      <c r="J55" s="130"/>
      <c r="K55" s="131">
        <f>SUM(K56:K57)</f>
        <v>3500000</v>
      </c>
    </row>
    <row r="56" spans="1:13" x14ac:dyDescent="0.25">
      <c r="A56" s="139"/>
      <c r="B56" s="132"/>
      <c r="C56" s="140"/>
      <c r="D56" s="129" t="s">
        <v>249</v>
      </c>
      <c r="E56" s="132"/>
      <c r="F56" s="111"/>
      <c r="G56" s="110"/>
      <c r="H56" s="111">
        <f>50*2</f>
        <v>100</v>
      </c>
      <c r="I56" s="112" t="s">
        <v>134</v>
      </c>
      <c r="J56" s="130">
        <v>25000</v>
      </c>
      <c r="K56" s="131">
        <f t="shared" ref="K56:K57" si="4">H56*J56</f>
        <v>2500000</v>
      </c>
    </row>
    <row r="57" spans="1:13" x14ac:dyDescent="0.25">
      <c r="A57" s="139"/>
      <c r="B57" s="132"/>
      <c r="C57" s="140"/>
      <c r="D57" s="129" t="s">
        <v>250</v>
      </c>
      <c r="E57" s="132"/>
      <c r="F57" s="111"/>
      <c r="G57" s="110"/>
      <c r="H57" s="111">
        <v>100</v>
      </c>
      <c r="I57" s="112" t="s">
        <v>85</v>
      </c>
      <c r="J57" s="130">
        <v>10000</v>
      </c>
      <c r="K57" s="131">
        <f t="shared" si="4"/>
        <v>1000000</v>
      </c>
    </row>
    <row r="58" spans="1:13" x14ac:dyDescent="0.25">
      <c r="A58" s="139"/>
      <c r="B58" s="132"/>
      <c r="C58" s="140"/>
      <c r="D58" s="129"/>
      <c r="E58" s="132"/>
      <c r="F58" s="111"/>
      <c r="G58" s="110"/>
      <c r="H58" s="111"/>
      <c r="I58" s="112"/>
      <c r="J58" s="130"/>
      <c r="K58" s="131"/>
    </row>
    <row r="59" spans="1:13" x14ac:dyDescent="0.25">
      <c r="A59" s="125"/>
      <c r="B59" s="135"/>
      <c r="C59" s="177"/>
      <c r="D59" s="132"/>
      <c r="E59" s="132"/>
      <c r="F59" s="111"/>
      <c r="G59" s="110"/>
      <c r="H59" s="111"/>
      <c r="I59" s="112"/>
      <c r="J59" s="130"/>
      <c r="K59" s="131"/>
    </row>
    <row r="60" spans="1:13" x14ac:dyDescent="0.25">
      <c r="A60" s="178" t="s">
        <v>143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9">
        <f>K24</f>
        <v>25000000</v>
      </c>
      <c r="M60" s="180"/>
    </row>
    <row r="61" spans="1:13" x14ac:dyDescent="0.25">
      <c r="A61" s="181" t="s">
        <v>144</v>
      </c>
      <c r="B61" s="18"/>
      <c r="C61" s="18"/>
      <c r="D61" s="18"/>
      <c r="E61" s="18"/>
      <c r="F61" s="18"/>
      <c r="G61" s="18"/>
      <c r="H61" s="18"/>
      <c r="I61" s="18"/>
      <c r="J61" s="18"/>
      <c r="K61" s="63"/>
    </row>
    <row r="62" spans="1:13" x14ac:dyDescent="0.25">
      <c r="A62" s="182" t="s">
        <v>108</v>
      </c>
      <c r="B62" s="183" t="s">
        <v>145</v>
      </c>
      <c r="C62" s="183" t="s">
        <v>146</v>
      </c>
      <c r="D62" s="184">
        <v>0</v>
      </c>
      <c r="E62" s="184"/>
      <c r="F62" s="185"/>
      <c r="G62" s="185"/>
      <c r="J62" s="111" t="s">
        <v>147</v>
      </c>
      <c r="K62" s="110"/>
    </row>
    <row r="63" spans="1:13" x14ac:dyDescent="0.25">
      <c r="A63" s="182" t="s">
        <v>109</v>
      </c>
      <c r="B63" s="183" t="s">
        <v>148</v>
      </c>
      <c r="C63" s="183" t="s">
        <v>146</v>
      </c>
      <c r="D63" s="186">
        <f>+K60</f>
        <v>25000000</v>
      </c>
      <c r="E63" s="186"/>
      <c r="F63" s="185"/>
      <c r="G63" s="185"/>
      <c r="H63" s="20"/>
      <c r="J63" s="111"/>
      <c r="K63" s="187"/>
    </row>
    <row r="64" spans="1:13" x14ac:dyDescent="0.25">
      <c r="A64" s="182" t="s">
        <v>110</v>
      </c>
      <c r="B64" s="183" t="s">
        <v>149</v>
      </c>
      <c r="C64" s="183" t="s">
        <v>146</v>
      </c>
      <c r="D64" s="186">
        <v>0</v>
      </c>
      <c r="E64" s="186"/>
      <c r="F64" s="185"/>
      <c r="G64" s="185"/>
      <c r="H64" s="132"/>
      <c r="K64" s="187"/>
    </row>
    <row r="65" spans="1:11" ht="15.75" thickBot="1" x14ac:dyDescent="0.3">
      <c r="A65" s="182" t="s">
        <v>150</v>
      </c>
      <c r="B65" s="183" t="s">
        <v>151</v>
      </c>
      <c r="C65" s="188" t="s">
        <v>146</v>
      </c>
      <c r="D65" s="184">
        <v>0</v>
      </c>
      <c r="E65" s="184"/>
      <c r="F65" s="185"/>
      <c r="G65" s="185"/>
      <c r="H65" s="111"/>
      <c r="J65" s="189" t="s">
        <v>152</v>
      </c>
      <c r="K65" s="187"/>
    </row>
    <row r="66" spans="1:11" x14ac:dyDescent="0.25">
      <c r="A66" s="55"/>
      <c r="B66" s="185"/>
      <c r="C66" s="185"/>
      <c r="D66" s="190">
        <f>SUM(D62:D65)</f>
        <v>25000000</v>
      </c>
      <c r="E66" s="190"/>
      <c r="F66" s="185"/>
      <c r="G66" s="185"/>
      <c r="J66" s="111" t="s">
        <v>153</v>
      </c>
      <c r="K66" s="187"/>
    </row>
    <row r="67" spans="1:11" x14ac:dyDescent="0.25">
      <c r="A67" s="55"/>
      <c r="B67" s="185"/>
      <c r="C67" s="185"/>
      <c r="D67" s="185"/>
      <c r="E67" s="185"/>
      <c r="F67" s="185"/>
      <c r="G67" s="185"/>
      <c r="K67" s="187"/>
    </row>
    <row r="68" spans="1:11" x14ac:dyDescent="0.25">
      <c r="A68" s="191" t="s">
        <v>154</v>
      </c>
      <c r="B68" s="192"/>
      <c r="C68" s="192"/>
      <c r="D68" s="192"/>
      <c r="E68" s="192"/>
      <c r="F68" s="192"/>
      <c r="G68" s="192"/>
      <c r="H68" s="193"/>
      <c r="I68" s="194"/>
      <c r="J68" s="195"/>
      <c r="K68" s="194"/>
    </row>
    <row r="69" spans="1:11" x14ac:dyDescent="0.25">
      <c r="A69" s="196"/>
      <c r="B69" s="197"/>
      <c r="C69" s="197"/>
      <c r="D69" s="197"/>
      <c r="E69" s="197"/>
      <c r="F69" s="197"/>
      <c r="G69" s="198"/>
      <c r="I69" s="199" t="s">
        <v>155</v>
      </c>
      <c r="J69" s="200"/>
      <c r="K69" s="201"/>
    </row>
    <row r="70" spans="1:11" x14ac:dyDescent="0.25">
      <c r="A70" s="202" t="s">
        <v>108</v>
      </c>
      <c r="B70" s="203" t="s">
        <v>156</v>
      </c>
      <c r="C70" s="203"/>
      <c r="D70" s="204" t="s">
        <v>157</v>
      </c>
      <c r="E70" s="205"/>
      <c r="F70" s="204"/>
      <c r="G70" s="204" t="s">
        <v>158</v>
      </c>
      <c r="H70" s="206"/>
      <c r="I70" s="207" t="s">
        <v>159</v>
      </c>
      <c r="J70" s="208"/>
      <c r="K70" s="209"/>
    </row>
    <row r="71" spans="1:11" x14ac:dyDescent="0.25">
      <c r="A71" s="202"/>
      <c r="B71" s="210"/>
      <c r="C71" s="210"/>
      <c r="D71" s="205"/>
      <c r="E71" s="205"/>
      <c r="F71" s="203"/>
      <c r="G71" s="211"/>
      <c r="H71" s="206"/>
      <c r="I71" s="207" t="s">
        <v>160</v>
      </c>
      <c r="J71" s="208"/>
      <c r="K71" s="209"/>
    </row>
    <row r="72" spans="1:11" x14ac:dyDescent="0.25">
      <c r="A72" s="202" t="s">
        <v>109</v>
      </c>
      <c r="B72" s="203" t="s">
        <v>156</v>
      </c>
      <c r="C72" s="203"/>
      <c r="D72" s="204" t="s">
        <v>161</v>
      </c>
      <c r="E72" s="205"/>
      <c r="F72" s="204"/>
      <c r="G72" s="204" t="s">
        <v>162</v>
      </c>
      <c r="H72" s="206"/>
      <c r="I72" s="212"/>
      <c r="J72" s="213"/>
      <c r="K72" s="214"/>
    </row>
    <row r="73" spans="1:11" x14ac:dyDescent="0.25">
      <c r="A73" s="215"/>
      <c r="B73" s="205"/>
      <c r="C73" s="205"/>
      <c r="D73" s="205"/>
      <c r="E73" s="205"/>
      <c r="F73" s="205"/>
      <c r="G73" s="211"/>
      <c r="H73" s="206"/>
      <c r="I73" s="216"/>
      <c r="J73" s="217"/>
      <c r="K73" s="218"/>
    </row>
    <row r="74" spans="1:11" x14ac:dyDescent="0.25">
      <c r="A74" s="202" t="s">
        <v>110</v>
      </c>
      <c r="B74" s="219" t="s">
        <v>163</v>
      </c>
      <c r="C74" s="219"/>
      <c r="D74" s="217" t="s">
        <v>164</v>
      </c>
      <c r="E74" s="205"/>
      <c r="F74" s="203"/>
      <c r="G74" s="211" t="s">
        <v>165</v>
      </c>
      <c r="H74" s="206"/>
      <c r="I74" s="216"/>
      <c r="J74" s="217"/>
      <c r="K74" s="218"/>
    </row>
    <row r="75" spans="1:11" x14ac:dyDescent="0.25">
      <c r="A75" s="215"/>
      <c r="B75" s="205"/>
      <c r="C75" s="205"/>
      <c r="D75" s="205"/>
      <c r="E75" s="205"/>
      <c r="F75" s="205"/>
      <c r="G75" s="211"/>
      <c r="H75" s="206"/>
      <c r="I75" s="220" t="s">
        <v>166</v>
      </c>
      <c r="J75" s="221"/>
      <c r="K75" s="222"/>
    </row>
    <row r="76" spans="1:11" x14ac:dyDescent="0.25">
      <c r="A76" s="202"/>
      <c r="B76" s="217"/>
      <c r="C76" s="217"/>
      <c r="D76" s="217"/>
      <c r="E76" s="217"/>
      <c r="F76" s="204"/>
      <c r="G76" s="211"/>
      <c r="H76" s="206"/>
      <c r="I76" s="223" t="s">
        <v>167</v>
      </c>
      <c r="J76" s="224"/>
      <c r="K76" s="225"/>
    </row>
    <row r="77" spans="1:11" x14ac:dyDescent="0.25">
      <c r="A77" s="226"/>
      <c r="B77" s="227"/>
      <c r="C77" s="227"/>
      <c r="D77" s="227"/>
      <c r="E77" s="227"/>
      <c r="F77" s="228"/>
      <c r="G77" s="229"/>
      <c r="H77" s="68"/>
      <c r="I77" s="230" t="s">
        <v>168</v>
      </c>
      <c r="J77" s="231"/>
      <c r="K77" s="232"/>
    </row>
    <row r="79" spans="1:11" x14ac:dyDescent="0.25">
      <c r="K79" s="180">
        <f>25000000-K60</f>
        <v>0</v>
      </c>
    </row>
  </sheetData>
  <mergeCells count="26">
    <mergeCell ref="I76:K76"/>
    <mergeCell ref="I77:K77"/>
    <mergeCell ref="D65:E65"/>
    <mergeCell ref="D66:E66"/>
    <mergeCell ref="A68:G68"/>
    <mergeCell ref="I70:K70"/>
    <mergeCell ref="I71:K71"/>
    <mergeCell ref="I75:K75"/>
    <mergeCell ref="A23:B23"/>
    <mergeCell ref="D23:G23"/>
    <mergeCell ref="A60:J60"/>
    <mergeCell ref="D62:E62"/>
    <mergeCell ref="D63:E63"/>
    <mergeCell ref="D64:E64"/>
    <mergeCell ref="A19:K19"/>
    <mergeCell ref="A20:K20"/>
    <mergeCell ref="A21:B22"/>
    <mergeCell ref="D21:G22"/>
    <mergeCell ref="H21:J21"/>
    <mergeCell ref="K21:K22"/>
    <mergeCell ref="A12:K12"/>
    <mergeCell ref="A13:B13"/>
    <mergeCell ref="D13:I13"/>
    <mergeCell ref="J13:K13"/>
    <mergeCell ref="D14:I14"/>
    <mergeCell ref="J15:K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workbookViewId="0">
      <selection activeCell="Q20" sqref="Q20"/>
    </sheetView>
  </sheetViews>
  <sheetFormatPr defaultRowHeight="15" x14ac:dyDescent="0.25"/>
  <cols>
    <col min="1" max="1" width="3.28515625" customWidth="1"/>
    <col min="2" max="2" width="10.28515625" customWidth="1"/>
    <col min="3" max="3" width="9.42578125" customWidth="1"/>
    <col min="7" max="7" width="8" customWidth="1"/>
    <col min="11" max="11" width="12.42578125" customWidth="1"/>
    <col min="13" max="13" width="12" bestFit="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6" t="s">
        <v>2</v>
      </c>
    </row>
    <row r="2" spans="1:11" x14ac:dyDescent="0.25">
      <c r="A2" s="7" t="s">
        <v>3</v>
      </c>
      <c r="B2" s="8"/>
      <c r="C2" s="8"/>
      <c r="D2" s="8"/>
      <c r="E2" s="8"/>
      <c r="F2" s="8"/>
      <c r="G2" s="8"/>
      <c r="H2" s="9"/>
      <c r="I2" s="10" t="s">
        <v>4</v>
      </c>
      <c r="J2" s="11"/>
      <c r="K2" s="12" t="s">
        <v>5</v>
      </c>
    </row>
    <row r="3" spans="1:11" x14ac:dyDescent="0.25">
      <c r="A3" s="1" t="s">
        <v>6</v>
      </c>
      <c r="B3" s="2"/>
      <c r="C3" s="2"/>
      <c r="D3" s="2"/>
      <c r="E3" s="2"/>
      <c r="F3" s="2"/>
      <c r="G3" s="2"/>
      <c r="H3" s="2"/>
      <c r="I3" s="2"/>
      <c r="J3" s="13"/>
      <c r="K3" s="14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5"/>
      <c r="K4" s="16"/>
    </row>
    <row r="5" spans="1:11" x14ac:dyDescent="0.25">
      <c r="A5" s="17" t="s">
        <v>8</v>
      </c>
      <c r="B5" s="18"/>
      <c r="C5" s="18"/>
      <c r="D5" s="19" t="s">
        <v>9</v>
      </c>
      <c r="E5" s="20"/>
      <c r="F5" s="21" t="s">
        <v>10</v>
      </c>
      <c r="G5" s="22"/>
      <c r="H5" s="23"/>
      <c r="I5" s="23"/>
      <c r="J5" s="23"/>
      <c r="K5" s="24"/>
    </row>
    <row r="6" spans="1:11" x14ac:dyDescent="0.25">
      <c r="A6" s="25" t="s">
        <v>11</v>
      </c>
      <c r="B6" s="26"/>
      <c r="C6" s="18"/>
      <c r="D6" s="19" t="s">
        <v>12</v>
      </c>
      <c r="E6" s="19"/>
      <c r="F6" s="27" t="s">
        <v>13</v>
      </c>
      <c r="G6" s="28"/>
      <c r="H6" s="29"/>
      <c r="I6" s="26"/>
      <c r="J6" s="26"/>
      <c r="K6" s="30"/>
    </row>
    <row r="7" spans="1:11" x14ac:dyDescent="0.25">
      <c r="A7" s="25" t="s">
        <v>14</v>
      </c>
      <c r="B7" s="29"/>
      <c r="C7" s="31"/>
      <c r="D7" s="19" t="s">
        <v>190</v>
      </c>
      <c r="E7" s="19"/>
      <c r="F7" s="27" t="s">
        <v>191</v>
      </c>
      <c r="G7" s="26"/>
      <c r="H7" s="29"/>
      <c r="I7" s="29"/>
      <c r="J7" s="29"/>
      <c r="K7" s="32"/>
    </row>
    <row r="8" spans="1:11" x14ac:dyDescent="0.25">
      <c r="A8" s="25" t="s">
        <v>18</v>
      </c>
      <c r="B8" s="29"/>
      <c r="C8" s="31"/>
      <c r="D8" s="19" t="s">
        <v>251</v>
      </c>
      <c r="E8" s="19"/>
      <c r="F8" s="21" t="s">
        <v>252</v>
      </c>
      <c r="H8" s="29"/>
      <c r="I8" s="29"/>
      <c r="J8" s="29"/>
      <c r="K8" s="32"/>
    </row>
    <row r="9" spans="1:11" x14ac:dyDescent="0.25">
      <c r="A9" s="25" t="s">
        <v>21</v>
      </c>
      <c r="B9" s="29"/>
      <c r="C9" s="29"/>
      <c r="D9" s="27" t="s">
        <v>22</v>
      </c>
      <c r="E9" s="27"/>
      <c r="F9" s="29"/>
      <c r="G9" s="29"/>
      <c r="H9" s="29"/>
      <c r="I9" s="29"/>
      <c r="J9" s="29"/>
      <c r="K9" s="32"/>
    </row>
    <row r="10" spans="1:11" x14ac:dyDescent="0.25">
      <c r="A10" s="33" t="s">
        <v>23</v>
      </c>
      <c r="B10" s="29"/>
      <c r="C10" s="29"/>
      <c r="D10" s="27" t="s">
        <v>24</v>
      </c>
      <c r="E10" s="27"/>
      <c r="F10" s="34"/>
      <c r="G10" s="29"/>
      <c r="H10" s="29"/>
      <c r="I10" s="29"/>
      <c r="J10" s="29"/>
      <c r="K10" s="32"/>
    </row>
    <row r="11" spans="1:11" x14ac:dyDescent="0.25">
      <c r="A11" s="33" t="s">
        <v>25</v>
      </c>
      <c r="B11" s="29"/>
      <c r="C11" s="29"/>
      <c r="D11" s="27" t="s">
        <v>26</v>
      </c>
      <c r="E11" s="27"/>
      <c r="F11" s="34"/>
      <c r="G11" s="29"/>
      <c r="H11" s="29"/>
      <c r="I11" s="29"/>
      <c r="J11" s="29"/>
      <c r="K11" s="32"/>
    </row>
    <row r="12" spans="1:11" x14ac:dyDescent="0.25">
      <c r="A12" s="35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7"/>
    </row>
    <row r="13" spans="1:11" x14ac:dyDescent="0.25">
      <c r="A13" s="38" t="s">
        <v>28</v>
      </c>
      <c r="B13" s="39"/>
      <c r="C13" s="40"/>
      <c r="D13" s="35" t="s">
        <v>29</v>
      </c>
      <c r="E13" s="36"/>
      <c r="F13" s="36"/>
      <c r="G13" s="36"/>
      <c r="H13" s="36"/>
      <c r="I13" s="37"/>
      <c r="J13" s="35" t="s">
        <v>30</v>
      </c>
      <c r="K13" s="37"/>
    </row>
    <row r="14" spans="1:11" x14ac:dyDescent="0.25">
      <c r="A14" s="310" t="s">
        <v>31</v>
      </c>
      <c r="B14" s="311"/>
      <c r="C14" s="312"/>
      <c r="D14" s="270" t="s">
        <v>253</v>
      </c>
      <c r="E14" s="271"/>
      <c r="F14" s="271"/>
      <c r="G14" s="271"/>
      <c r="H14" s="271"/>
      <c r="I14" s="272"/>
      <c r="J14" s="273"/>
      <c r="K14" s="274">
        <v>0.8</v>
      </c>
    </row>
    <row r="15" spans="1:11" x14ac:dyDescent="0.25">
      <c r="A15" s="313"/>
      <c r="B15" s="314"/>
      <c r="C15" s="315"/>
      <c r="D15" s="316" t="s">
        <v>254</v>
      </c>
      <c r="E15" s="317"/>
      <c r="F15" s="317"/>
      <c r="G15" s="317"/>
      <c r="H15" s="317"/>
      <c r="I15" s="318"/>
      <c r="J15" s="319"/>
      <c r="K15" s="320">
        <v>0.2</v>
      </c>
    </row>
    <row r="16" spans="1:11" x14ac:dyDescent="0.25">
      <c r="A16" s="275" t="s">
        <v>35</v>
      </c>
      <c r="B16" s="276"/>
      <c r="C16" s="276"/>
      <c r="D16" s="277" t="s">
        <v>36</v>
      </c>
      <c r="E16" s="278"/>
      <c r="F16" s="276"/>
      <c r="G16" s="276"/>
      <c r="H16" s="276"/>
      <c r="I16" s="279"/>
      <c r="J16" s="280">
        <f>K95</f>
        <v>10000000</v>
      </c>
      <c r="K16" s="281"/>
    </row>
    <row r="17" spans="1:11" x14ac:dyDescent="0.25">
      <c r="A17" s="275" t="s">
        <v>37</v>
      </c>
      <c r="B17" s="276"/>
      <c r="C17" s="276"/>
      <c r="D17" s="275" t="s">
        <v>255</v>
      </c>
      <c r="E17" s="282"/>
      <c r="F17" s="276"/>
      <c r="G17" s="276"/>
      <c r="H17" s="276"/>
      <c r="I17" s="279"/>
      <c r="J17" s="283"/>
      <c r="K17" s="284" t="s">
        <v>39</v>
      </c>
    </row>
    <row r="18" spans="1:11" x14ac:dyDescent="0.25">
      <c r="A18" s="275" t="s">
        <v>41</v>
      </c>
      <c r="B18" s="276"/>
      <c r="C18" s="276"/>
      <c r="D18" s="275" t="s">
        <v>256</v>
      </c>
      <c r="E18" s="285"/>
      <c r="F18" s="286"/>
      <c r="G18" s="286"/>
      <c r="H18" s="286"/>
      <c r="I18" s="287"/>
      <c r="J18" s="283"/>
      <c r="K18" s="284" t="s">
        <v>43</v>
      </c>
    </row>
    <row r="19" spans="1:11" x14ac:dyDescent="0.25">
      <c r="A19" s="275" t="s">
        <v>44</v>
      </c>
      <c r="B19" s="276"/>
      <c r="C19" s="276"/>
      <c r="D19" s="275" t="s">
        <v>45</v>
      </c>
      <c r="E19" s="282"/>
      <c r="F19" s="276"/>
      <c r="G19" s="276"/>
      <c r="H19" s="276"/>
      <c r="I19" s="276"/>
      <c r="J19" s="283"/>
      <c r="K19" s="279"/>
    </row>
    <row r="20" spans="1:11" x14ac:dyDescent="0.25">
      <c r="A20" s="38" t="s">
        <v>46</v>
      </c>
      <c r="B20" s="39"/>
      <c r="C20" s="39"/>
      <c r="D20" s="39"/>
      <c r="E20" s="39"/>
      <c r="F20" s="39"/>
      <c r="G20" s="39"/>
      <c r="H20" s="39"/>
      <c r="I20" s="39"/>
      <c r="J20" s="39"/>
      <c r="K20" s="73"/>
    </row>
    <row r="21" spans="1:11" x14ac:dyDescent="0.25">
      <c r="A21" s="74" t="s">
        <v>47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</row>
    <row r="22" spans="1:11" x14ac:dyDescent="0.25">
      <c r="A22" s="77" t="s">
        <v>48</v>
      </c>
      <c r="B22" s="78"/>
      <c r="C22" s="79"/>
      <c r="D22" s="80" t="s">
        <v>49</v>
      </c>
      <c r="E22" s="80"/>
      <c r="F22" s="80"/>
      <c r="G22" s="81"/>
      <c r="H22" s="35" t="s">
        <v>50</v>
      </c>
      <c r="I22" s="36"/>
      <c r="J22" s="37"/>
      <c r="K22" s="82" t="s">
        <v>51</v>
      </c>
    </row>
    <row r="23" spans="1:11" x14ac:dyDescent="0.25">
      <c r="A23" s="83"/>
      <c r="B23" s="84"/>
      <c r="C23" s="85"/>
      <c r="D23" s="86"/>
      <c r="E23" s="86"/>
      <c r="F23" s="86"/>
      <c r="G23" s="87"/>
      <c r="H23" s="88" t="s">
        <v>52</v>
      </c>
      <c r="I23" s="89" t="s">
        <v>53</v>
      </c>
      <c r="J23" s="88" t="s">
        <v>54</v>
      </c>
      <c r="K23" s="90"/>
    </row>
    <row r="24" spans="1:11" x14ac:dyDescent="0.25">
      <c r="A24" s="91">
        <v>1</v>
      </c>
      <c r="B24" s="92"/>
      <c r="C24" s="64"/>
      <c r="D24" s="36">
        <v>2</v>
      </c>
      <c r="E24" s="36"/>
      <c r="F24" s="36"/>
      <c r="G24" s="37"/>
      <c r="H24" s="93">
        <v>3</v>
      </c>
      <c r="I24" s="88">
        <v>4</v>
      </c>
      <c r="J24" s="93">
        <v>5</v>
      </c>
      <c r="K24" s="88" t="s">
        <v>55</v>
      </c>
    </row>
    <row r="25" spans="1:11" x14ac:dyDescent="0.25">
      <c r="A25" s="94" t="s">
        <v>56</v>
      </c>
      <c r="B25" s="95"/>
      <c r="C25" s="96"/>
      <c r="D25" s="97" t="s">
        <v>57</v>
      </c>
      <c r="E25" s="98"/>
      <c r="F25" s="99"/>
      <c r="G25" s="64"/>
      <c r="H25" s="100"/>
      <c r="I25" s="101"/>
      <c r="J25" s="102"/>
      <c r="K25" s="103">
        <f>K26</f>
        <v>10000000</v>
      </c>
    </row>
    <row r="26" spans="1:11" x14ac:dyDescent="0.25">
      <c r="A26" s="104" t="s">
        <v>58</v>
      </c>
      <c r="B26" s="105"/>
      <c r="C26" s="106"/>
      <c r="D26" s="107" t="s">
        <v>59</v>
      </c>
      <c r="E26" s="108"/>
      <c r="F26" s="109"/>
      <c r="G26" s="110"/>
      <c r="H26" s="111"/>
      <c r="I26" s="112"/>
      <c r="J26" s="113"/>
      <c r="K26" s="114">
        <f>+K27+K35</f>
        <v>10000000</v>
      </c>
    </row>
    <row r="27" spans="1:11" x14ac:dyDescent="0.25">
      <c r="A27" s="104" t="s">
        <v>60</v>
      </c>
      <c r="B27" s="105"/>
      <c r="C27" s="106"/>
      <c r="D27" s="108" t="s">
        <v>61</v>
      </c>
      <c r="E27" s="108"/>
      <c r="F27" s="109"/>
      <c r="G27" s="110"/>
      <c r="H27" s="111"/>
      <c r="I27" s="112"/>
      <c r="J27" s="113"/>
      <c r="K27" s="114">
        <f>+K28</f>
        <v>800000</v>
      </c>
    </row>
    <row r="28" spans="1:11" x14ac:dyDescent="0.25">
      <c r="A28" s="104" t="s">
        <v>62</v>
      </c>
      <c r="B28" s="105"/>
      <c r="C28" s="106"/>
      <c r="D28" s="108" t="s">
        <v>63</v>
      </c>
      <c r="E28" s="108"/>
      <c r="F28" s="109"/>
      <c r="G28" s="110"/>
      <c r="H28" s="111"/>
      <c r="I28" s="112"/>
      <c r="J28" s="113"/>
      <c r="K28" s="114">
        <f>+K29</f>
        <v>800000</v>
      </c>
    </row>
    <row r="29" spans="1:11" x14ac:dyDescent="0.25">
      <c r="A29" s="104"/>
      <c r="B29" s="105"/>
      <c r="C29" s="106"/>
      <c r="D29" s="20" t="s">
        <v>63</v>
      </c>
      <c r="E29" s="108"/>
      <c r="F29" s="109"/>
      <c r="G29" s="110"/>
      <c r="H29" s="111"/>
      <c r="I29" s="112"/>
      <c r="J29" s="113"/>
      <c r="K29" s="115">
        <f>SUM(K30:K33)</f>
        <v>800000</v>
      </c>
    </row>
    <row r="30" spans="1:11" x14ac:dyDescent="0.25">
      <c r="A30" s="104"/>
      <c r="B30" s="105"/>
      <c r="C30" s="106"/>
      <c r="D30" s="116" t="s">
        <v>64</v>
      </c>
      <c r="E30" s="108"/>
      <c r="F30" s="109"/>
      <c r="G30" s="110"/>
      <c r="H30" s="111">
        <v>1</v>
      </c>
      <c r="I30" s="112" t="s">
        <v>181</v>
      </c>
      <c r="J30" s="117">
        <v>250000</v>
      </c>
      <c r="K30" s="115">
        <f t="shared" ref="K30:K33" si="0">+H30*J30</f>
        <v>250000</v>
      </c>
    </row>
    <row r="31" spans="1:11" x14ac:dyDescent="0.25">
      <c r="A31" s="104"/>
      <c r="B31" s="105"/>
      <c r="C31" s="106"/>
      <c r="D31" s="116" t="s">
        <v>66</v>
      </c>
      <c r="E31" s="108"/>
      <c r="F31" s="109"/>
      <c r="G31" s="110"/>
      <c r="H31" s="111">
        <v>1</v>
      </c>
      <c r="I31" s="112" t="s">
        <v>181</v>
      </c>
      <c r="J31" s="117">
        <v>200000</v>
      </c>
      <c r="K31" s="115">
        <f t="shared" si="0"/>
        <v>200000</v>
      </c>
    </row>
    <row r="32" spans="1:11" x14ac:dyDescent="0.25">
      <c r="A32" s="104"/>
      <c r="B32" s="105"/>
      <c r="C32" s="106"/>
      <c r="D32" s="20" t="s">
        <v>67</v>
      </c>
      <c r="E32" s="108"/>
      <c r="F32" s="109"/>
      <c r="G32" s="110"/>
      <c r="H32" s="111">
        <v>1</v>
      </c>
      <c r="I32" s="112" t="s">
        <v>181</v>
      </c>
      <c r="J32" s="117">
        <v>200000</v>
      </c>
      <c r="K32" s="115">
        <f t="shared" si="0"/>
        <v>200000</v>
      </c>
    </row>
    <row r="33" spans="1:11" x14ac:dyDescent="0.25">
      <c r="A33" s="104"/>
      <c r="B33" s="105"/>
      <c r="C33" s="106"/>
      <c r="D33" s="20" t="s">
        <v>68</v>
      </c>
      <c r="E33" s="108"/>
      <c r="F33" s="109"/>
      <c r="G33" s="110"/>
      <c r="H33" s="111">
        <v>1</v>
      </c>
      <c r="I33" s="112" t="s">
        <v>181</v>
      </c>
      <c r="J33" s="117">
        <v>150000</v>
      </c>
      <c r="K33" s="115">
        <f t="shared" si="0"/>
        <v>150000</v>
      </c>
    </row>
    <row r="34" spans="1:11" x14ac:dyDescent="0.25">
      <c r="A34" s="104"/>
      <c r="B34" s="105"/>
      <c r="C34" s="106"/>
      <c r="D34" s="20"/>
      <c r="E34" s="108"/>
      <c r="F34" s="109"/>
      <c r="G34" s="110"/>
      <c r="H34" s="111"/>
      <c r="I34" s="112"/>
      <c r="J34" s="117"/>
      <c r="K34" s="115"/>
    </row>
    <row r="35" spans="1:11" x14ac:dyDescent="0.25">
      <c r="A35" s="104" t="s">
        <v>74</v>
      </c>
      <c r="B35" s="105"/>
      <c r="C35" s="106"/>
      <c r="D35" s="108" t="s">
        <v>75</v>
      </c>
      <c r="E35" s="108"/>
      <c r="F35" s="111"/>
      <c r="G35" s="110"/>
      <c r="H35" s="111"/>
      <c r="I35" s="112"/>
      <c r="J35" s="117"/>
      <c r="K35" s="114">
        <f>+K36+K46+K57+K83</f>
        <v>9200000</v>
      </c>
    </row>
    <row r="36" spans="1:11" x14ac:dyDescent="0.25">
      <c r="A36" s="104" t="s">
        <v>76</v>
      </c>
      <c r="B36" s="105"/>
      <c r="C36" s="106"/>
      <c r="D36" s="118" t="s">
        <v>77</v>
      </c>
      <c r="E36" s="108"/>
      <c r="F36" s="108"/>
      <c r="G36" s="119"/>
      <c r="H36" s="108"/>
      <c r="I36" s="120"/>
      <c r="J36" s="121"/>
      <c r="K36" s="114">
        <f>K37</f>
        <v>563750</v>
      </c>
    </row>
    <row r="37" spans="1:11" x14ac:dyDescent="0.25">
      <c r="A37" s="104" t="s">
        <v>78</v>
      </c>
      <c r="B37" s="105"/>
      <c r="C37" s="106"/>
      <c r="D37" s="20" t="s">
        <v>79</v>
      </c>
      <c r="E37" s="20"/>
      <c r="F37" s="20"/>
      <c r="G37" s="122"/>
      <c r="H37" s="20"/>
      <c r="I37" s="123"/>
      <c r="J37" s="124"/>
      <c r="K37" s="115">
        <f>SUM(K38:K44)</f>
        <v>563750</v>
      </c>
    </row>
    <row r="38" spans="1:11" x14ac:dyDescent="0.25">
      <c r="A38" s="125"/>
      <c r="B38" s="126"/>
      <c r="C38" s="127"/>
      <c r="D38" s="128" t="s">
        <v>80</v>
      </c>
      <c r="E38" s="129"/>
      <c r="F38" s="20"/>
      <c r="G38" s="122"/>
      <c r="H38" s="112">
        <v>45</v>
      </c>
      <c r="I38" s="112" t="s">
        <v>81</v>
      </c>
      <c r="J38" s="130">
        <v>2200</v>
      </c>
      <c r="K38" s="131">
        <f t="shared" ref="K38:K40" si="1">H38*J38</f>
        <v>99000</v>
      </c>
    </row>
    <row r="39" spans="1:11" x14ac:dyDescent="0.25">
      <c r="A39" s="125"/>
      <c r="B39" s="126"/>
      <c r="C39" s="127"/>
      <c r="D39" s="128" t="s">
        <v>82</v>
      </c>
      <c r="E39" s="129"/>
      <c r="F39" s="20"/>
      <c r="G39" s="122"/>
      <c r="H39" s="112">
        <v>45</v>
      </c>
      <c r="I39" s="112" t="s">
        <v>83</v>
      </c>
      <c r="J39" s="130">
        <v>5000</v>
      </c>
      <c r="K39" s="131">
        <f t="shared" si="1"/>
        <v>225000</v>
      </c>
    </row>
    <row r="40" spans="1:11" x14ac:dyDescent="0.25">
      <c r="A40" s="125"/>
      <c r="B40" s="126"/>
      <c r="C40" s="127"/>
      <c r="D40" s="128" t="s">
        <v>244</v>
      </c>
      <c r="E40" s="129"/>
      <c r="F40" s="20"/>
      <c r="G40" s="122"/>
      <c r="H40" s="112">
        <v>4</v>
      </c>
      <c r="I40" s="112" t="s">
        <v>83</v>
      </c>
      <c r="J40" s="130">
        <v>1500</v>
      </c>
      <c r="K40" s="131">
        <f t="shared" si="1"/>
        <v>6000</v>
      </c>
    </row>
    <row r="41" spans="1:11" x14ac:dyDescent="0.25">
      <c r="A41" s="125"/>
      <c r="B41" s="126"/>
      <c r="C41" s="127"/>
      <c r="D41" s="128" t="s">
        <v>182</v>
      </c>
      <c r="E41" s="129"/>
      <c r="F41" s="20"/>
      <c r="G41" s="122"/>
      <c r="H41" s="112">
        <v>2</v>
      </c>
      <c r="I41" s="112" t="s">
        <v>85</v>
      </c>
      <c r="J41" s="130">
        <v>14500</v>
      </c>
      <c r="K41" s="131">
        <f>H41*J41</f>
        <v>29000</v>
      </c>
    </row>
    <row r="42" spans="1:11" x14ac:dyDescent="0.25">
      <c r="A42" s="125"/>
      <c r="B42" s="126"/>
      <c r="C42" s="127"/>
      <c r="D42" s="128" t="s">
        <v>86</v>
      </c>
      <c r="E42" s="129"/>
      <c r="F42" s="20"/>
      <c r="G42" s="122"/>
      <c r="H42" s="112">
        <v>4</v>
      </c>
      <c r="I42" s="112" t="s">
        <v>83</v>
      </c>
      <c r="J42" s="130">
        <v>23400</v>
      </c>
      <c r="K42" s="131">
        <f>H42*J42</f>
        <v>93600</v>
      </c>
    </row>
    <row r="43" spans="1:11" x14ac:dyDescent="0.25">
      <c r="A43" s="128"/>
      <c r="B43" s="126"/>
      <c r="C43" s="127"/>
      <c r="D43" s="128" t="s">
        <v>87</v>
      </c>
      <c r="E43" s="129"/>
      <c r="F43" s="20"/>
      <c r="G43" s="122"/>
      <c r="H43" s="112">
        <v>2</v>
      </c>
      <c r="I43" s="112" t="s">
        <v>88</v>
      </c>
      <c r="J43" s="130">
        <v>55000</v>
      </c>
      <c r="K43" s="131">
        <f>H43*J43</f>
        <v>110000</v>
      </c>
    </row>
    <row r="44" spans="1:11" x14ac:dyDescent="0.25">
      <c r="A44" s="128"/>
      <c r="B44" s="126"/>
      <c r="C44" s="127"/>
      <c r="D44" s="132" t="s">
        <v>92</v>
      </c>
      <c r="E44" s="129"/>
      <c r="F44" s="20"/>
      <c r="G44" s="122"/>
      <c r="H44" s="111"/>
      <c r="I44" s="112"/>
      <c r="J44" s="130"/>
      <c r="K44" s="131">
        <v>1150</v>
      </c>
    </row>
    <row r="45" spans="1:11" x14ac:dyDescent="0.25">
      <c r="A45" s="128"/>
      <c r="B45" s="126"/>
      <c r="C45" s="127"/>
      <c r="D45" s="108"/>
      <c r="E45" s="129"/>
      <c r="F45" s="20"/>
      <c r="G45" s="122"/>
      <c r="H45" s="133"/>
      <c r="I45" s="112"/>
      <c r="J45" s="134"/>
      <c r="K45" s="115"/>
    </row>
    <row r="46" spans="1:11" x14ac:dyDescent="0.25">
      <c r="A46" s="104" t="s">
        <v>93</v>
      </c>
      <c r="B46" s="135"/>
      <c r="C46" s="136"/>
      <c r="D46" s="108" t="s">
        <v>94</v>
      </c>
      <c r="E46" s="108"/>
      <c r="F46" s="111"/>
      <c r="G46" s="110"/>
      <c r="H46" s="108"/>
      <c r="I46" s="120"/>
      <c r="J46" s="121"/>
      <c r="K46" s="114">
        <f>K47+K52</f>
        <v>4150000</v>
      </c>
    </row>
    <row r="47" spans="1:11" x14ac:dyDescent="0.25">
      <c r="A47" s="104" t="s">
        <v>95</v>
      </c>
      <c r="B47" s="132"/>
      <c r="C47" s="136"/>
      <c r="D47" s="108" t="s">
        <v>96</v>
      </c>
      <c r="E47" s="137"/>
      <c r="F47" s="109"/>
      <c r="G47" s="138"/>
      <c r="H47" s="108"/>
      <c r="I47" s="120"/>
      <c r="J47" s="121"/>
      <c r="K47" s="114">
        <f>SUM(K49:K50)</f>
        <v>1000000</v>
      </c>
    </row>
    <row r="48" spans="1:11" x14ac:dyDescent="0.25">
      <c r="A48" s="104"/>
      <c r="B48" s="132"/>
      <c r="C48" s="136"/>
      <c r="D48" s="20" t="s">
        <v>97</v>
      </c>
      <c r="E48" s="137"/>
      <c r="F48" s="111"/>
      <c r="G48" s="110"/>
      <c r="H48" s="20"/>
      <c r="I48" s="123"/>
      <c r="J48" s="124"/>
      <c r="K48" s="115"/>
    </row>
    <row r="49" spans="1:11" x14ac:dyDescent="0.25">
      <c r="A49" s="139"/>
      <c r="B49" s="132"/>
      <c r="C49" s="140"/>
      <c r="D49" s="129" t="s">
        <v>257</v>
      </c>
      <c r="E49" s="20"/>
      <c r="F49" s="111"/>
      <c r="G49" s="110"/>
      <c r="H49" s="111">
        <v>2</v>
      </c>
      <c r="I49" s="112" t="s">
        <v>99</v>
      </c>
      <c r="J49" s="134">
        <v>500000</v>
      </c>
      <c r="K49" s="115">
        <f t="shared" ref="K49" si="2">H49*J49</f>
        <v>1000000</v>
      </c>
    </row>
    <row r="50" spans="1:11" x14ac:dyDescent="0.25">
      <c r="A50" s="139"/>
      <c r="B50" s="132"/>
      <c r="C50" s="140"/>
      <c r="D50" s="129" t="s">
        <v>258</v>
      </c>
      <c r="E50" s="20"/>
      <c r="F50" s="111"/>
      <c r="G50" s="110"/>
      <c r="H50" s="111"/>
      <c r="I50" s="112"/>
      <c r="J50" s="134"/>
      <c r="K50" s="115"/>
    </row>
    <row r="51" spans="1:11" x14ac:dyDescent="0.25">
      <c r="A51" s="128"/>
      <c r="B51" s="132"/>
      <c r="C51" s="140"/>
      <c r="D51" s="129"/>
      <c r="E51" s="132"/>
      <c r="F51" s="111"/>
      <c r="G51" s="110"/>
      <c r="H51" s="133"/>
      <c r="I51" s="112"/>
      <c r="J51" s="134"/>
      <c r="K51" s="115"/>
    </row>
    <row r="52" spans="1:11" x14ac:dyDescent="0.25">
      <c r="A52" s="104" t="s">
        <v>104</v>
      </c>
      <c r="B52" s="132"/>
      <c r="C52" s="136"/>
      <c r="D52" s="141" t="s">
        <v>105</v>
      </c>
      <c r="E52" s="142"/>
      <c r="F52" s="143"/>
      <c r="G52" s="144"/>
      <c r="H52" s="145"/>
      <c r="I52" s="146"/>
      <c r="J52" s="147"/>
      <c r="K52" s="148">
        <f>+K53</f>
        <v>3150000</v>
      </c>
    </row>
    <row r="53" spans="1:11" x14ac:dyDescent="0.25">
      <c r="A53" s="125"/>
      <c r="B53" s="135"/>
      <c r="C53" s="136"/>
      <c r="D53" s="149" t="s">
        <v>259</v>
      </c>
      <c r="E53" s="142"/>
      <c r="F53" s="143"/>
      <c r="G53" s="144"/>
      <c r="H53" s="292">
        <v>42</v>
      </c>
      <c r="I53" s="146" t="s">
        <v>99</v>
      </c>
      <c r="J53" s="147">
        <v>75000</v>
      </c>
      <c r="K53" s="150">
        <f t="shared" ref="K53" si="3">H53*J53</f>
        <v>3150000</v>
      </c>
    </row>
    <row r="54" spans="1:11" x14ac:dyDescent="0.25">
      <c r="A54" s="125"/>
      <c r="B54" s="135"/>
      <c r="C54" s="136"/>
      <c r="D54" s="149" t="s">
        <v>260</v>
      </c>
      <c r="E54" s="142"/>
      <c r="F54" s="143"/>
      <c r="G54" s="144"/>
      <c r="H54" s="145"/>
      <c r="I54" s="146"/>
      <c r="J54" s="147"/>
      <c r="K54" s="150"/>
    </row>
    <row r="55" spans="1:11" x14ac:dyDescent="0.25">
      <c r="A55" s="125"/>
      <c r="B55" s="135"/>
      <c r="C55" s="136"/>
      <c r="D55" s="149"/>
      <c r="E55" s="142"/>
      <c r="F55" s="143"/>
      <c r="G55" s="144"/>
      <c r="H55" s="145"/>
      <c r="I55" s="146"/>
      <c r="J55" s="147"/>
      <c r="K55" s="150"/>
    </row>
    <row r="56" spans="1:11" x14ac:dyDescent="0.25">
      <c r="A56" s="128"/>
      <c r="B56" s="126"/>
      <c r="C56" s="127"/>
      <c r="D56" s="149"/>
      <c r="E56" s="149"/>
      <c r="F56" s="170"/>
      <c r="G56" s="173"/>
      <c r="H56" s="145"/>
      <c r="I56" s="146"/>
      <c r="J56" s="147"/>
      <c r="K56" s="150"/>
    </row>
    <row r="57" spans="1:11" x14ac:dyDescent="0.25">
      <c r="A57" s="104" t="s">
        <v>116</v>
      </c>
      <c r="B57" s="135"/>
      <c r="C57" s="140"/>
      <c r="D57" s="118" t="s">
        <v>117</v>
      </c>
      <c r="E57" s="20"/>
      <c r="F57" s="111"/>
      <c r="G57" s="110"/>
      <c r="H57" s="111"/>
      <c r="I57" s="112"/>
      <c r="J57" s="117"/>
      <c r="K57" s="114">
        <f>K58</f>
        <v>2771250</v>
      </c>
    </row>
    <row r="58" spans="1:11" x14ac:dyDescent="0.25">
      <c r="A58" s="104" t="s">
        <v>118</v>
      </c>
      <c r="B58" s="132"/>
      <c r="C58" s="140"/>
      <c r="D58" s="20" t="s">
        <v>119</v>
      </c>
      <c r="E58" s="20"/>
      <c r="F58" s="111"/>
      <c r="G58" s="110"/>
      <c r="H58" s="111"/>
      <c r="I58" s="112"/>
      <c r="J58" s="117"/>
      <c r="K58" s="115">
        <f>+K59+K61</f>
        <v>2771250</v>
      </c>
    </row>
    <row r="59" spans="1:11" x14ac:dyDescent="0.25">
      <c r="A59" s="139"/>
      <c r="B59" s="132"/>
      <c r="C59" s="140"/>
      <c r="D59" s="128" t="s">
        <v>261</v>
      </c>
      <c r="E59" s="20"/>
      <c r="F59" s="111"/>
      <c r="G59" s="110"/>
      <c r="H59" s="112">
        <v>525</v>
      </c>
      <c r="I59" s="112" t="s">
        <v>121</v>
      </c>
      <c r="J59" s="130">
        <v>250</v>
      </c>
      <c r="K59" s="131">
        <f t="shared" ref="K59" si="4">H59*J59</f>
        <v>131250</v>
      </c>
    </row>
    <row r="60" spans="1:11" x14ac:dyDescent="0.25">
      <c r="A60" s="139"/>
      <c r="B60" s="132"/>
      <c r="C60" s="140"/>
      <c r="D60" s="128"/>
      <c r="E60" s="20"/>
      <c r="F60" s="111"/>
      <c r="G60" s="110"/>
      <c r="H60" s="111"/>
      <c r="I60" s="112"/>
      <c r="J60" s="130"/>
      <c r="K60" s="131"/>
    </row>
    <row r="61" spans="1:11" x14ac:dyDescent="0.25">
      <c r="A61" s="139"/>
      <c r="B61" s="132"/>
      <c r="C61" s="140"/>
      <c r="D61" s="128" t="s">
        <v>262</v>
      </c>
      <c r="E61" s="20"/>
      <c r="F61" s="111"/>
      <c r="G61" s="110"/>
      <c r="H61" s="111">
        <f>1*4*22</f>
        <v>88</v>
      </c>
      <c r="I61" s="112" t="s">
        <v>126</v>
      </c>
      <c r="J61" s="130">
        <v>30000</v>
      </c>
      <c r="K61" s="131">
        <f>H61*J61</f>
        <v>2640000</v>
      </c>
    </row>
    <row r="62" spans="1:11" x14ac:dyDescent="0.25">
      <c r="A62" s="139"/>
      <c r="B62" s="132"/>
      <c r="C62" s="140"/>
      <c r="D62" s="128"/>
      <c r="E62" s="20"/>
      <c r="F62" s="111"/>
      <c r="G62" s="110"/>
      <c r="H62" s="111"/>
      <c r="I62" s="112"/>
      <c r="J62" s="130"/>
      <c r="K62" s="131"/>
    </row>
    <row r="63" spans="1:11" x14ac:dyDescent="0.25">
      <c r="A63" s="139"/>
      <c r="B63" s="132"/>
      <c r="C63" s="140"/>
      <c r="D63" s="128"/>
      <c r="E63" s="20"/>
      <c r="F63" s="111"/>
      <c r="G63" s="110"/>
      <c r="H63" s="111"/>
      <c r="I63" s="112"/>
      <c r="J63" s="130"/>
      <c r="K63" s="131"/>
    </row>
    <row r="64" spans="1:11" x14ac:dyDescent="0.25">
      <c r="A64" s="293"/>
      <c r="B64" s="58" t="s">
        <v>108</v>
      </c>
      <c r="C64" s="58"/>
      <c r="D64" s="294"/>
      <c r="E64" s="295" t="s">
        <v>109</v>
      </c>
      <c r="F64" s="93"/>
      <c r="G64" s="93"/>
      <c r="H64" s="93"/>
      <c r="I64" s="295" t="s">
        <v>110</v>
      </c>
      <c r="J64" s="296"/>
      <c r="K64" s="297"/>
    </row>
    <row r="65" spans="1:11" x14ac:dyDescent="0.25">
      <c r="A65" s="156"/>
      <c r="B65" s="152"/>
      <c r="C65" s="152"/>
      <c r="D65" s="153"/>
      <c r="E65" s="100"/>
      <c r="F65" s="100"/>
      <c r="G65" s="100"/>
      <c r="H65" s="100"/>
      <c r="I65" s="100"/>
      <c r="J65" s="154"/>
      <c r="K65" s="157"/>
    </row>
    <row r="66" spans="1:11" x14ac:dyDescent="0.25">
      <c r="A66" s="158"/>
      <c r="B66" s="132"/>
      <c r="C66" s="132"/>
      <c r="D66" s="129"/>
      <c r="E66" s="111"/>
      <c r="F66" s="111"/>
      <c r="G66" s="111"/>
      <c r="H66" s="111"/>
      <c r="I66" s="111"/>
      <c r="J66" s="159"/>
      <c r="K66" s="160"/>
    </row>
    <row r="67" spans="1:11" x14ac:dyDescent="0.25">
      <c r="A67" s="158"/>
      <c r="B67" s="132"/>
      <c r="C67" s="132"/>
      <c r="D67" s="129"/>
      <c r="E67" s="111"/>
      <c r="F67" s="111"/>
      <c r="G67" s="111"/>
      <c r="H67" s="111"/>
      <c r="I67" s="111"/>
      <c r="J67" s="159"/>
      <c r="K67" s="160"/>
    </row>
    <row r="68" spans="1:11" x14ac:dyDescent="0.25">
      <c r="A68" s="158"/>
      <c r="B68" s="132"/>
      <c r="C68" s="132"/>
      <c r="D68" s="129"/>
      <c r="E68" s="111"/>
      <c r="F68" s="111"/>
      <c r="G68" s="111"/>
      <c r="H68" s="111"/>
      <c r="I68" s="111"/>
      <c r="J68" s="159"/>
      <c r="K68" s="160"/>
    </row>
    <row r="69" spans="1:11" x14ac:dyDescent="0.25">
      <c r="A69" s="158"/>
      <c r="B69" s="132"/>
      <c r="C69" s="132"/>
      <c r="D69" s="129"/>
      <c r="E69" s="111"/>
      <c r="F69" s="111"/>
      <c r="G69" s="111"/>
      <c r="H69" s="111"/>
      <c r="I69" s="111"/>
      <c r="J69" s="159"/>
      <c r="K69" s="160"/>
    </row>
    <row r="70" spans="1:11" x14ac:dyDescent="0.25">
      <c r="A70" s="158"/>
      <c r="B70" s="132"/>
      <c r="C70" s="132"/>
      <c r="D70" s="129"/>
      <c r="E70" s="111"/>
      <c r="F70" s="111"/>
      <c r="G70" s="111"/>
      <c r="H70" s="111"/>
      <c r="I70" s="111"/>
      <c r="J70" s="159"/>
      <c r="K70" s="160"/>
    </row>
    <row r="71" spans="1:11" x14ac:dyDescent="0.25">
      <c r="A71" s="158"/>
      <c r="B71" s="132"/>
      <c r="C71" s="132"/>
      <c r="D71" s="129"/>
      <c r="E71" s="111"/>
      <c r="F71" s="111"/>
      <c r="G71" s="111"/>
      <c r="H71" s="111"/>
      <c r="I71" s="111"/>
      <c r="J71" s="159"/>
      <c r="K71" s="160"/>
    </row>
    <row r="72" spans="1:11" x14ac:dyDescent="0.25">
      <c r="A72" s="158"/>
      <c r="B72" s="132"/>
      <c r="C72" s="132"/>
      <c r="D72" s="129"/>
      <c r="E72" s="111"/>
      <c r="F72" s="111"/>
      <c r="G72" s="111"/>
      <c r="H72" s="111"/>
      <c r="I72" s="111"/>
      <c r="J72" s="159"/>
      <c r="K72" s="160"/>
    </row>
    <row r="73" spans="1:11" x14ac:dyDescent="0.25">
      <c r="A73" s="158"/>
      <c r="B73" s="132"/>
      <c r="C73" s="132"/>
      <c r="D73" s="129"/>
      <c r="E73" s="111"/>
      <c r="F73" s="111"/>
      <c r="G73" s="111"/>
      <c r="H73" s="111"/>
      <c r="I73" s="111"/>
      <c r="J73" s="159"/>
      <c r="K73" s="160"/>
    </row>
    <row r="74" spans="1:11" x14ac:dyDescent="0.25">
      <c r="A74" s="158"/>
      <c r="B74" s="132"/>
      <c r="C74" s="132"/>
      <c r="D74" s="129"/>
      <c r="E74" s="111"/>
      <c r="F74" s="111"/>
      <c r="G74" s="111"/>
      <c r="H74" s="111"/>
      <c r="I74" s="111"/>
      <c r="J74" s="159"/>
      <c r="K74" s="160"/>
    </row>
    <row r="75" spans="1:11" x14ac:dyDescent="0.25">
      <c r="A75" s="158"/>
      <c r="B75" s="132"/>
      <c r="C75" s="132"/>
      <c r="D75" s="129"/>
      <c r="E75" s="111"/>
      <c r="F75" s="111"/>
      <c r="G75" s="111"/>
      <c r="H75" s="111"/>
      <c r="I75" s="111"/>
      <c r="J75" s="159"/>
      <c r="K75" s="160"/>
    </row>
    <row r="76" spans="1:11" x14ac:dyDescent="0.25">
      <c r="A76" s="158"/>
      <c r="B76" s="132"/>
      <c r="C76" s="132"/>
      <c r="D76" s="129"/>
      <c r="E76" s="111"/>
      <c r="F76" s="111"/>
      <c r="G76" s="111"/>
      <c r="H76" s="111"/>
      <c r="I76" s="111"/>
      <c r="J76" s="159"/>
      <c r="K76" s="160"/>
    </row>
    <row r="77" spans="1:11" x14ac:dyDescent="0.25">
      <c r="A77" s="158"/>
      <c r="B77" s="132"/>
      <c r="C77" s="132"/>
      <c r="D77" s="129"/>
      <c r="E77" s="111"/>
      <c r="F77" s="111"/>
      <c r="G77" s="111"/>
      <c r="H77" s="111"/>
      <c r="I77" s="111"/>
      <c r="J77" s="159"/>
      <c r="K77" s="160"/>
    </row>
    <row r="78" spans="1:11" x14ac:dyDescent="0.25">
      <c r="A78" s="158"/>
      <c r="B78" s="132"/>
      <c r="C78" s="132"/>
      <c r="D78" s="129"/>
      <c r="E78" s="111"/>
      <c r="F78" s="111"/>
      <c r="G78" s="111"/>
      <c r="H78" s="111"/>
      <c r="I78" s="111"/>
      <c r="J78" s="159"/>
      <c r="K78" s="160"/>
    </row>
    <row r="79" spans="1:11" x14ac:dyDescent="0.25">
      <c r="A79" s="158"/>
      <c r="B79" s="132"/>
      <c r="C79" s="132"/>
      <c r="D79" s="129"/>
      <c r="E79" s="111"/>
      <c r="F79" s="111"/>
      <c r="G79" s="111"/>
      <c r="H79" s="111"/>
      <c r="I79" s="111"/>
      <c r="J79" s="159"/>
      <c r="K79" s="160"/>
    </row>
    <row r="80" spans="1:11" x14ac:dyDescent="0.25">
      <c r="A80" s="158"/>
      <c r="B80" s="132"/>
      <c r="C80" s="132"/>
      <c r="D80" s="132"/>
      <c r="E80" s="20"/>
      <c r="F80" s="111"/>
      <c r="G80" s="111"/>
      <c r="H80" s="111"/>
      <c r="I80" s="111"/>
      <c r="J80" s="159"/>
      <c r="K80" s="160"/>
    </row>
    <row r="81" spans="1:13" x14ac:dyDescent="0.25">
      <c r="A81" s="321"/>
      <c r="B81" s="301"/>
      <c r="C81" s="301"/>
      <c r="D81" s="301"/>
      <c r="E81" s="67"/>
      <c r="F81" s="89"/>
      <c r="G81" s="89"/>
      <c r="H81" s="89"/>
      <c r="I81" s="89"/>
      <c r="J81" s="322"/>
      <c r="K81" s="323"/>
    </row>
    <row r="82" spans="1:13" x14ac:dyDescent="0.25">
      <c r="A82" s="139"/>
      <c r="B82" s="132"/>
      <c r="C82" s="140"/>
      <c r="D82" s="128"/>
      <c r="E82" s="20"/>
      <c r="F82" s="111"/>
      <c r="G82" s="110"/>
      <c r="H82" s="111"/>
      <c r="I82" s="112"/>
      <c r="J82" s="130"/>
      <c r="K82" s="131"/>
    </row>
    <row r="83" spans="1:13" x14ac:dyDescent="0.25">
      <c r="A83" s="104" t="s">
        <v>127</v>
      </c>
      <c r="B83" s="135"/>
      <c r="C83" s="140"/>
      <c r="D83" s="125" t="s">
        <v>128</v>
      </c>
      <c r="E83" s="132"/>
      <c r="F83" s="111"/>
      <c r="G83" s="110"/>
      <c r="H83" s="111"/>
      <c r="I83" s="112"/>
      <c r="J83" s="130"/>
      <c r="K83" s="175">
        <f>K84</f>
        <v>1715000</v>
      </c>
    </row>
    <row r="84" spans="1:13" x14ac:dyDescent="0.25">
      <c r="A84" s="104" t="s">
        <v>129</v>
      </c>
      <c r="B84" s="135"/>
      <c r="C84" s="136"/>
      <c r="D84" s="128" t="s">
        <v>130</v>
      </c>
      <c r="E84" s="135"/>
      <c r="F84" s="111"/>
      <c r="G84" s="110"/>
      <c r="H84" s="111"/>
      <c r="I84" s="112"/>
      <c r="J84" s="130"/>
      <c r="K84" s="131">
        <f>+K85</f>
        <v>1715000</v>
      </c>
    </row>
    <row r="85" spans="1:13" x14ac:dyDescent="0.25">
      <c r="A85" s="176"/>
      <c r="B85" s="135"/>
      <c r="C85" s="136"/>
      <c r="D85" s="128" t="s">
        <v>131</v>
      </c>
      <c r="E85" s="132"/>
      <c r="F85" s="111"/>
      <c r="G85" s="110"/>
      <c r="H85" s="111"/>
      <c r="I85" s="112"/>
      <c r="J85" s="130"/>
      <c r="K85" s="131">
        <f>+K86</f>
        <v>1715000</v>
      </c>
    </row>
    <row r="86" spans="1:13" x14ac:dyDescent="0.25">
      <c r="A86" s="139"/>
      <c r="B86" s="132"/>
      <c r="C86" s="140"/>
      <c r="D86" s="129" t="s">
        <v>106</v>
      </c>
      <c r="E86" s="132"/>
      <c r="F86" s="111"/>
      <c r="G86" s="110"/>
      <c r="H86" s="111"/>
      <c r="I86" s="112"/>
      <c r="J86" s="130"/>
      <c r="K86" s="131">
        <f>+K87+K91</f>
        <v>1715000</v>
      </c>
    </row>
    <row r="87" spans="1:13" x14ac:dyDescent="0.25">
      <c r="A87" s="139"/>
      <c r="B87" s="132"/>
      <c r="C87" s="140"/>
      <c r="D87" s="129" t="s">
        <v>132</v>
      </c>
      <c r="E87" s="132"/>
      <c r="F87" s="111"/>
      <c r="G87" s="110"/>
      <c r="H87" s="111"/>
      <c r="I87" s="112"/>
      <c r="J87" s="130"/>
      <c r="K87" s="131">
        <f>SUM(K88:K89)</f>
        <v>1470000</v>
      </c>
    </row>
    <row r="88" spans="1:13" x14ac:dyDescent="0.25">
      <c r="A88" s="139"/>
      <c r="B88" s="132"/>
      <c r="C88" s="140"/>
      <c r="D88" s="129" t="s">
        <v>263</v>
      </c>
      <c r="E88" s="132"/>
      <c r="F88" s="111"/>
      <c r="G88" s="110"/>
      <c r="H88" s="111">
        <v>42</v>
      </c>
      <c r="I88" s="112" t="s">
        <v>134</v>
      </c>
      <c r="J88" s="130">
        <v>25000</v>
      </c>
      <c r="K88" s="131">
        <f t="shared" ref="K88:K89" si="5">H88*J88</f>
        <v>1050000</v>
      </c>
    </row>
    <row r="89" spans="1:13" x14ac:dyDescent="0.25">
      <c r="A89" s="139"/>
      <c r="B89" s="132"/>
      <c r="C89" s="140"/>
      <c r="D89" s="129" t="s">
        <v>264</v>
      </c>
      <c r="E89" s="132"/>
      <c r="F89" s="111"/>
      <c r="G89" s="110"/>
      <c r="H89" s="111">
        <v>42</v>
      </c>
      <c r="I89" s="112" t="s">
        <v>85</v>
      </c>
      <c r="J89" s="130">
        <v>10000</v>
      </c>
      <c r="K89" s="131">
        <f t="shared" si="5"/>
        <v>420000</v>
      </c>
    </row>
    <row r="90" spans="1:13" x14ac:dyDescent="0.25">
      <c r="A90" s="139"/>
      <c r="B90" s="132"/>
      <c r="C90" s="140"/>
      <c r="D90" s="129"/>
      <c r="E90" s="132"/>
      <c r="F90" s="111"/>
      <c r="G90" s="110"/>
      <c r="H90" s="111"/>
      <c r="I90" s="112"/>
      <c r="J90" s="130"/>
      <c r="K90" s="131"/>
    </row>
    <row r="91" spans="1:13" x14ac:dyDescent="0.25">
      <c r="A91" s="139"/>
      <c r="B91" s="132"/>
      <c r="C91" s="140"/>
      <c r="D91" s="129" t="s">
        <v>136</v>
      </c>
      <c r="E91" s="132"/>
      <c r="F91" s="111"/>
      <c r="G91" s="110"/>
      <c r="H91" s="111"/>
      <c r="I91" s="112"/>
      <c r="J91" s="130"/>
      <c r="K91" s="131">
        <f>SUM(K92:K93)</f>
        <v>245000</v>
      </c>
    </row>
    <row r="92" spans="1:13" x14ac:dyDescent="0.25">
      <c r="A92" s="139"/>
      <c r="B92" s="132"/>
      <c r="C92" s="140"/>
      <c r="D92" s="129" t="s">
        <v>265</v>
      </c>
      <c r="E92" s="132"/>
      <c r="F92" s="111"/>
      <c r="G92" s="110"/>
      <c r="H92" s="111">
        <v>7</v>
      </c>
      <c r="I92" s="112" t="s">
        <v>134</v>
      </c>
      <c r="J92" s="130">
        <v>25000</v>
      </c>
      <c r="K92" s="131">
        <f>J92*H92</f>
        <v>175000</v>
      </c>
    </row>
    <row r="93" spans="1:13" x14ac:dyDescent="0.25">
      <c r="A93" s="139"/>
      <c r="B93" s="132"/>
      <c r="C93" s="140"/>
      <c r="D93" s="129" t="s">
        <v>266</v>
      </c>
      <c r="E93" s="132"/>
      <c r="F93" s="111"/>
      <c r="G93" s="110"/>
      <c r="H93" s="111">
        <v>7</v>
      </c>
      <c r="I93" s="112" t="s">
        <v>85</v>
      </c>
      <c r="J93" s="130">
        <v>10000</v>
      </c>
      <c r="K93" s="131">
        <f>J93*H93</f>
        <v>70000</v>
      </c>
    </row>
    <row r="94" spans="1:13" x14ac:dyDescent="0.25">
      <c r="A94" s="139"/>
      <c r="B94" s="132"/>
      <c r="C94" s="140"/>
      <c r="D94" s="129"/>
      <c r="E94" s="132"/>
      <c r="F94" s="111"/>
      <c r="G94" s="110"/>
      <c r="H94" s="111"/>
      <c r="I94" s="112"/>
      <c r="J94" s="130"/>
      <c r="K94" s="131"/>
    </row>
    <row r="95" spans="1:13" x14ac:dyDescent="0.25">
      <c r="A95" s="178" t="s">
        <v>143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9">
        <f>K25</f>
        <v>10000000</v>
      </c>
      <c r="M95" s="180"/>
    </row>
    <row r="96" spans="1:13" x14ac:dyDescent="0.25">
      <c r="A96" s="181" t="s">
        <v>144</v>
      </c>
      <c r="B96" s="18"/>
      <c r="C96" s="18"/>
      <c r="D96" s="18"/>
      <c r="E96" s="18"/>
      <c r="F96" s="18"/>
      <c r="G96" s="18"/>
      <c r="H96" s="18"/>
      <c r="I96" s="18"/>
      <c r="J96" s="18"/>
      <c r="K96" s="63"/>
    </row>
    <row r="97" spans="1:11" x14ac:dyDescent="0.25">
      <c r="A97" s="182" t="s">
        <v>108</v>
      </c>
      <c r="B97" s="183" t="s">
        <v>145</v>
      </c>
      <c r="C97" s="183" t="s">
        <v>146</v>
      </c>
      <c r="D97" s="184">
        <v>0</v>
      </c>
      <c r="E97" s="184"/>
      <c r="F97" s="185"/>
      <c r="G97" s="185"/>
      <c r="J97" s="111" t="s">
        <v>147</v>
      </c>
      <c r="K97" s="110"/>
    </row>
    <row r="98" spans="1:11" x14ac:dyDescent="0.25">
      <c r="A98" s="182" t="s">
        <v>109</v>
      </c>
      <c r="B98" s="183" t="s">
        <v>148</v>
      </c>
      <c r="C98" s="183" t="s">
        <v>146</v>
      </c>
      <c r="D98" s="186">
        <f>+K95</f>
        <v>10000000</v>
      </c>
      <c r="E98" s="186"/>
      <c r="F98" s="185"/>
      <c r="G98" s="185"/>
      <c r="H98" s="20"/>
      <c r="J98" s="111"/>
      <c r="K98" s="187"/>
    </row>
    <row r="99" spans="1:11" x14ac:dyDescent="0.25">
      <c r="A99" s="182" t="s">
        <v>110</v>
      </c>
      <c r="B99" s="183" t="s">
        <v>149</v>
      </c>
      <c r="C99" s="183" t="s">
        <v>146</v>
      </c>
      <c r="D99" s="184">
        <v>0</v>
      </c>
      <c r="E99" s="184"/>
      <c r="F99" s="185"/>
      <c r="G99" s="185"/>
      <c r="H99" s="132"/>
      <c r="K99" s="187"/>
    </row>
    <row r="100" spans="1:11" ht="15.75" thickBot="1" x14ac:dyDescent="0.3">
      <c r="A100" s="182" t="s">
        <v>150</v>
      </c>
      <c r="B100" s="183" t="s">
        <v>151</v>
      </c>
      <c r="C100" s="188" t="s">
        <v>146</v>
      </c>
      <c r="D100" s="184">
        <v>0</v>
      </c>
      <c r="E100" s="184"/>
      <c r="F100" s="185"/>
      <c r="G100" s="185"/>
      <c r="H100" s="111"/>
      <c r="J100" s="189" t="s">
        <v>152</v>
      </c>
      <c r="K100" s="187"/>
    </row>
    <row r="101" spans="1:11" x14ac:dyDescent="0.25">
      <c r="A101" s="55"/>
      <c r="B101" s="185"/>
      <c r="C101" s="185"/>
      <c r="D101" s="190">
        <f>SUM(D97:D100)</f>
        <v>10000000</v>
      </c>
      <c r="E101" s="190"/>
      <c r="F101" s="185"/>
      <c r="G101" s="185"/>
      <c r="J101" s="111" t="s">
        <v>153</v>
      </c>
      <c r="K101" s="187"/>
    </row>
    <row r="102" spans="1:11" x14ac:dyDescent="0.25">
      <c r="A102" s="55"/>
      <c r="B102" s="185"/>
      <c r="C102" s="185"/>
      <c r="D102" s="185"/>
      <c r="E102" s="185"/>
      <c r="F102" s="185"/>
      <c r="G102" s="185"/>
      <c r="K102" s="187"/>
    </row>
    <row r="103" spans="1:11" x14ac:dyDescent="0.25">
      <c r="A103" s="191" t="s">
        <v>154</v>
      </c>
      <c r="B103" s="192"/>
      <c r="C103" s="192"/>
      <c r="D103" s="192"/>
      <c r="E103" s="192"/>
      <c r="F103" s="192"/>
      <c r="G103" s="192"/>
      <c r="H103" s="193"/>
      <c r="I103" s="194"/>
      <c r="J103" s="195"/>
      <c r="K103" s="194"/>
    </row>
    <row r="104" spans="1:11" x14ac:dyDescent="0.25">
      <c r="A104" s="196"/>
      <c r="B104" s="197"/>
      <c r="C104" s="197"/>
      <c r="D104" s="197"/>
      <c r="E104" s="197"/>
      <c r="F104" s="197"/>
      <c r="G104" s="198"/>
      <c r="I104" s="199" t="s">
        <v>155</v>
      </c>
      <c r="J104" s="200"/>
      <c r="K104" s="201"/>
    </row>
    <row r="105" spans="1:11" x14ac:dyDescent="0.25">
      <c r="A105" s="202" t="s">
        <v>108</v>
      </c>
      <c r="B105" s="203" t="s">
        <v>156</v>
      </c>
      <c r="C105" s="203"/>
      <c r="D105" s="204" t="s">
        <v>157</v>
      </c>
      <c r="E105" s="205"/>
      <c r="F105" s="204"/>
      <c r="G105" s="204" t="s">
        <v>158</v>
      </c>
      <c r="H105" s="206"/>
      <c r="I105" s="207" t="s">
        <v>159</v>
      </c>
      <c r="J105" s="208"/>
      <c r="K105" s="209"/>
    </row>
    <row r="106" spans="1:11" x14ac:dyDescent="0.25">
      <c r="A106" s="202"/>
      <c r="B106" s="210"/>
      <c r="C106" s="210"/>
      <c r="D106" s="205"/>
      <c r="E106" s="205"/>
      <c r="F106" s="203"/>
      <c r="G106" s="211"/>
      <c r="H106" s="206"/>
      <c r="I106" s="207" t="s">
        <v>160</v>
      </c>
      <c r="J106" s="208"/>
      <c r="K106" s="209"/>
    </row>
    <row r="107" spans="1:11" x14ac:dyDescent="0.25">
      <c r="A107" s="202" t="s">
        <v>109</v>
      </c>
      <c r="B107" s="203" t="s">
        <v>156</v>
      </c>
      <c r="C107" s="203"/>
      <c r="D107" s="204" t="s">
        <v>161</v>
      </c>
      <c r="E107" s="205"/>
      <c r="F107" s="204"/>
      <c r="G107" s="204" t="s">
        <v>162</v>
      </c>
      <c r="H107" s="206"/>
      <c r="I107" s="212"/>
      <c r="J107" s="213"/>
      <c r="K107" s="214"/>
    </row>
    <row r="108" spans="1:11" x14ac:dyDescent="0.25">
      <c r="A108" s="215"/>
      <c r="B108" s="205"/>
      <c r="C108" s="205"/>
      <c r="D108" s="205"/>
      <c r="E108" s="205"/>
      <c r="F108" s="205"/>
      <c r="G108" s="211"/>
      <c r="H108" s="206"/>
      <c r="I108" s="216"/>
      <c r="J108" s="217"/>
      <c r="K108" s="218"/>
    </row>
    <row r="109" spans="1:11" x14ac:dyDescent="0.25">
      <c r="A109" s="202" t="s">
        <v>110</v>
      </c>
      <c r="B109" s="219" t="s">
        <v>163</v>
      </c>
      <c r="C109" s="219"/>
      <c r="D109" s="217" t="s">
        <v>164</v>
      </c>
      <c r="E109" s="205"/>
      <c r="F109" s="203"/>
      <c r="G109" s="211" t="s">
        <v>165</v>
      </c>
      <c r="H109" s="206"/>
      <c r="I109" s="216"/>
      <c r="J109" s="217"/>
      <c r="K109" s="218"/>
    </row>
    <row r="110" spans="1:11" x14ac:dyDescent="0.25">
      <c r="A110" s="215"/>
      <c r="B110" s="205"/>
      <c r="C110" s="205"/>
      <c r="D110" s="205"/>
      <c r="E110" s="205"/>
      <c r="F110" s="205"/>
      <c r="G110" s="211"/>
      <c r="H110" s="206"/>
      <c r="I110" s="220" t="s">
        <v>166</v>
      </c>
      <c r="J110" s="221"/>
      <c r="K110" s="222"/>
    </row>
    <row r="111" spans="1:11" x14ac:dyDescent="0.25">
      <c r="A111" s="202"/>
      <c r="B111" s="217"/>
      <c r="C111" s="217"/>
      <c r="D111" s="217"/>
      <c r="E111" s="217"/>
      <c r="F111" s="204"/>
      <c r="G111" s="211"/>
      <c r="H111" s="206"/>
      <c r="I111" s="223" t="s">
        <v>167</v>
      </c>
      <c r="J111" s="224"/>
      <c r="K111" s="225"/>
    </row>
    <row r="112" spans="1:11" x14ac:dyDescent="0.25">
      <c r="A112" s="226"/>
      <c r="B112" s="227"/>
      <c r="C112" s="227"/>
      <c r="D112" s="227"/>
      <c r="E112" s="227"/>
      <c r="F112" s="228"/>
      <c r="G112" s="229"/>
      <c r="H112" s="68"/>
      <c r="I112" s="230" t="s">
        <v>168</v>
      </c>
      <c r="J112" s="231"/>
      <c r="K112" s="232"/>
    </row>
    <row r="114" spans="11:11" x14ac:dyDescent="0.25">
      <c r="K114" s="180">
        <f>10000000-K95</f>
        <v>0</v>
      </c>
    </row>
  </sheetData>
  <mergeCells count="28">
    <mergeCell ref="I111:K111"/>
    <mergeCell ref="I112:K112"/>
    <mergeCell ref="D100:E100"/>
    <mergeCell ref="D101:E101"/>
    <mergeCell ref="A103:G103"/>
    <mergeCell ref="I105:K105"/>
    <mergeCell ref="I106:K106"/>
    <mergeCell ref="I110:K110"/>
    <mergeCell ref="A24:B24"/>
    <mergeCell ref="D24:G24"/>
    <mergeCell ref="A95:J95"/>
    <mergeCell ref="D97:E97"/>
    <mergeCell ref="D98:E98"/>
    <mergeCell ref="D99:E99"/>
    <mergeCell ref="J16:K16"/>
    <mergeCell ref="A20:K20"/>
    <mergeCell ref="A21:K21"/>
    <mergeCell ref="A22:B23"/>
    <mergeCell ref="D22:G23"/>
    <mergeCell ref="H22:J22"/>
    <mergeCell ref="K22:K23"/>
    <mergeCell ref="A12:K12"/>
    <mergeCell ref="A13:B13"/>
    <mergeCell ref="D13:I13"/>
    <mergeCell ref="J13:K13"/>
    <mergeCell ref="A14:C15"/>
    <mergeCell ref="D14:I14"/>
    <mergeCell ref="D15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TKPK</vt:lpstr>
      <vt:lpstr>perpust</vt:lpstr>
      <vt:lpstr>ds siaga</vt:lpstr>
      <vt:lpstr>fkub</vt:lpstr>
      <vt:lpstr>phbs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2018-01-18T09:11:03Z</dcterms:created>
  <dcterms:modified xsi:type="dcterms:W3CDTF">2018-01-18T09:13:25Z</dcterms:modified>
</cp:coreProperties>
</file>