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0835" windowHeight="97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E124" i="1" l="1"/>
  <c r="E120" i="1"/>
  <c r="D114" i="1"/>
  <c r="H113" i="1"/>
  <c r="G113" i="1"/>
  <c r="D113" i="1"/>
  <c r="C113" i="1"/>
  <c r="F113" i="1" s="1"/>
  <c r="K112" i="1"/>
  <c r="F112" i="1"/>
  <c r="K111" i="1"/>
  <c r="F111" i="1"/>
  <c r="K110" i="1"/>
  <c r="K113" i="1" s="1"/>
  <c r="F110" i="1"/>
  <c r="H107" i="1"/>
  <c r="H114" i="1" s="1"/>
  <c r="G107" i="1"/>
  <c r="G114" i="1" s="1"/>
  <c r="D107" i="1"/>
  <c r="C107" i="1"/>
  <c r="C114" i="1" s="1"/>
  <c r="F114" i="1" s="1"/>
  <c r="K106" i="1"/>
  <c r="F106" i="1"/>
  <c r="K105" i="1"/>
  <c r="F105" i="1"/>
  <c r="K104" i="1"/>
  <c r="F104" i="1"/>
  <c r="K103" i="1"/>
  <c r="K107" i="1" s="1"/>
  <c r="K114" i="1" s="1"/>
  <c r="F103" i="1"/>
  <c r="K98" i="1"/>
  <c r="F98" i="1"/>
  <c r="K97" i="1"/>
  <c r="F97" i="1"/>
  <c r="F96" i="1"/>
  <c r="K95" i="1"/>
  <c r="F95" i="1"/>
  <c r="K94" i="1"/>
  <c r="F94" i="1"/>
  <c r="K93" i="1"/>
  <c r="F93" i="1"/>
  <c r="K92" i="1"/>
  <c r="K91" i="1" s="1"/>
  <c r="F92" i="1"/>
  <c r="H91" i="1"/>
  <c r="G91" i="1"/>
  <c r="D91" i="1"/>
  <c r="D124" i="1" s="1"/>
  <c r="C91" i="1"/>
  <c r="F91" i="1" s="1"/>
  <c r="K87" i="1"/>
  <c r="F87" i="1"/>
  <c r="E87" i="1"/>
  <c r="K86" i="1"/>
  <c r="F86" i="1"/>
  <c r="K85" i="1"/>
  <c r="F85" i="1"/>
  <c r="F84" i="1" s="1"/>
  <c r="E85" i="1"/>
  <c r="K84" i="1"/>
  <c r="H84" i="1"/>
  <c r="E123" i="1" s="1"/>
  <c r="G84" i="1"/>
  <c r="D84" i="1"/>
  <c r="D123" i="1" s="1"/>
  <c r="C84" i="1"/>
  <c r="C123" i="1" s="1"/>
  <c r="F83" i="1"/>
  <c r="K82" i="1"/>
  <c r="F82" i="1"/>
  <c r="K81" i="1"/>
  <c r="F81" i="1"/>
  <c r="K80" i="1"/>
  <c r="J80" i="1"/>
  <c r="I80" i="1"/>
  <c r="F80" i="1"/>
  <c r="E80" i="1"/>
  <c r="K79" i="1"/>
  <c r="H79" i="1"/>
  <c r="E122" i="1" s="1"/>
  <c r="G79" i="1"/>
  <c r="G65" i="1" s="1"/>
  <c r="I65" i="1" s="1"/>
  <c r="D79" i="1"/>
  <c r="J79" i="1" s="1"/>
  <c r="C79" i="1"/>
  <c r="F79" i="1" s="1"/>
  <c r="K78" i="1"/>
  <c r="F78" i="1"/>
  <c r="K77" i="1"/>
  <c r="F77" i="1"/>
  <c r="K76" i="1"/>
  <c r="F76" i="1"/>
  <c r="K75" i="1"/>
  <c r="J75" i="1"/>
  <c r="I75" i="1"/>
  <c r="F75" i="1"/>
  <c r="E75" i="1"/>
  <c r="K74" i="1"/>
  <c r="J74" i="1"/>
  <c r="I74" i="1"/>
  <c r="F74" i="1"/>
  <c r="E74" i="1"/>
  <c r="K73" i="1"/>
  <c r="F73" i="1"/>
  <c r="K72" i="1"/>
  <c r="J72" i="1"/>
  <c r="I72" i="1"/>
  <c r="F72" i="1"/>
  <c r="K71" i="1"/>
  <c r="F71" i="1"/>
  <c r="K70" i="1"/>
  <c r="F70" i="1"/>
  <c r="J69" i="1"/>
  <c r="H69" i="1"/>
  <c r="E121" i="1" s="1"/>
  <c r="G69" i="1"/>
  <c r="F69" i="1"/>
  <c r="D69" i="1"/>
  <c r="E69" i="1" s="1"/>
  <c r="C69" i="1"/>
  <c r="C121" i="1" s="1"/>
  <c r="K68" i="1"/>
  <c r="F68" i="1"/>
  <c r="K67" i="1"/>
  <c r="F67" i="1"/>
  <c r="H66" i="1"/>
  <c r="G66" i="1"/>
  <c r="D66" i="1"/>
  <c r="D120" i="1" s="1"/>
  <c r="C66" i="1"/>
  <c r="C120" i="1" s="1"/>
  <c r="H65" i="1"/>
  <c r="K64" i="1"/>
  <c r="F64" i="1"/>
  <c r="K63" i="1"/>
  <c r="J63" i="1"/>
  <c r="I63" i="1"/>
  <c r="F63" i="1"/>
  <c r="K62" i="1"/>
  <c r="F62" i="1"/>
  <c r="K61" i="1"/>
  <c r="J61" i="1"/>
  <c r="I61" i="1"/>
  <c r="F61" i="1"/>
  <c r="K60" i="1"/>
  <c r="F60" i="1"/>
  <c r="K59" i="1"/>
  <c r="F59" i="1"/>
  <c r="K58" i="1"/>
  <c r="F58" i="1"/>
  <c r="K57" i="1"/>
  <c r="F57" i="1"/>
  <c r="K56" i="1"/>
  <c r="F56" i="1"/>
  <c r="K55" i="1"/>
  <c r="J55" i="1"/>
  <c r="I55" i="1"/>
  <c r="F55" i="1"/>
  <c r="E55" i="1"/>
  <c r="K54" i="1"/>
  <c r="J54" i="1"/>
  <c r="I54" i="1"/>
  <c r="F54" i="1"/>
  <c r="K53" i="1"/>
  <c r="J53" i="1"/>
  <c r="I53" i="1"/>
  <c r="F53" i="1"/>
  <c r="E53" i="1"/>
  <c r="K52" i="1"/>
  <c r="F52" i="1"/>
  <c r="E52" i="1"/>
  <c r="K51" i="1"/>
  <c r="J51" i="1"/>
  <c r="I51" i="1"/>
  <c r="F51" i="1"/>
  <c r="K50" i="1"/>
  <c r="J50" i="1"/>
  <c r="I50" i="1"/>
  <c r="F50" i="1"/>
  <c r="K49" i="1"/>
  <c r="J49" i="1"/>
  <c r="I49" i="1"/>
  <c r="F49" i="1"/>
  <c r="E49" i="1"/>
  <c r="K48" i="1"/>
  <c r="J48" i="1"/>
  <c r="I48" i="1"/>
  <c r="F48" i="1"/>
  <c r="E48" i="1"/>
  <c r="K47" i="1"/>
  <c r="K44" i="1" s="1"/>
  <c r="J47" i="1"/>
  <c r="I47" i="1"/>
  <c r="F47" i="1"/>
  <c r="E47" i="1"/>
  <c r="K46" i="1"/>
  <c r="J46" i="1"/>
  <c r="I46" i="1"/>
  <c r="F46" i="1"/>
  <c r="E46" i="1"/>
  <c r="K45" i="1"/>
  <c r="J45" i="1"/>
  <c r="I45" i="1"/>
  <c r="F45" i="1"/>
  <c r="E45" i="1"/>
  <c r="J44" i="1"/>
  <c r="H44" i="1"/>
  <c r="I44" i="1" s="1"/>
  <c r="G44" i="1"/>
  <c r="F44" i="1"/>
  <c r="D44" i="1"/>
  <c r="E44" i="1" s="1"/>
  <c r="C44" i="1"/>
  <c r="K43" i="1"/>
  <c r="F43" i="1"/>
  <c r="K42" i="1"/>
  <c r="J42" i="1"/>
  <c r="I42" i="1"/>
  <c r="F42" i="1"/>
  <c r="K41" i="1"/>
  <c r="F41" i="1"/>
  <c r="E41" i="1"/>
  <c r="K40" i="1"/>
  <c r="J40" i="1"/>
  <c r="I40" i="1"/>
  <c r="F40" i="1"/>
  <c r="E40" i="1"/>
  <c r="K39" i="1"/>
  <c r="J39" i="1"/>
  <c r="I39" i="1"/>
  <c r="F39" i="1"/>
  <c r="K38" i="1"/>
  <c r="J38" i="1"/>
  <c r="I38" i="1"/>
  <c r="F38" i="1"/>
  <c r="E38" i="1"/>
  <c r="K37" i="1"/>
  <c r="J37" i="1"/>
  <c r="I37" i="1"/>
  <c r="F37" i="1"/>
  <c r="E37" i="1"/>
  <c r="K36" i="1"/>
  <c r="H36" i="1"/>
  <c r="I36" i="1" s="1"/>
  <c r="G36" i="1"/>
  <c r="G35" i="1" s="1"/>
  <c r="G34" i="1" s="1"/>
  <c r="G99" i="1" s="1"/>
  <c r="G115" i="1" s="1"/>
  <c r="D36" i="1"/>
  <c r="J36" i="1" s="1"/>
  <c r="C36" i="1"/>
  <c r="F36" i="1" s="1"/>
  <c r="H35" i="1"/>
  <c r="H34" i="1" s="1"/>
  <c r="D35" i="1"/>
  <c r="I33" i="1"/>
  <c r="H33" i="1"/>
  <c r="G33" i="1"/>
  <c r="E33" i="1"/>
  <c r="C33" i="1"/>
  <c r="K32" i="1"/>
  <c r="J32" i="1"/>
  <c r="C32" i="1"/>
  <c r="K31" i="1"/>
  <c r="F31" i="1"/>
  <c r="K30" i="1"/>
  <c r="F30" i="1"/>
  <c r="K29" i="1"/>
  <c r="F29" i="1"/>
  <c r="H28" i="1"/>
  <c r="G28" i="1"/>
  <c r="D28" i="1"/>
  <c r="F28" i="1" s="1"/>
  <c r="C28" i="1"/>
  <c r="K27" i="1"/>
  <c r="F27" i="1"/>
  <c r="K26" i="1"/>
  <c r="F26" i="1"/>
  <c r="K25" i="1"/>
  <c r="K24" i="1" s="1"/>
  <c r="F25" i="1"/>
  <c r="H24" i="1"/>
  <c r="G24" i="1"/>
  <c r="D24" i="1"/>
  <c r="F24" i="1" s="1"/>
  <c r="C24" i="1"/>
  <c r="K23" i="1"/>
  <c r="F23" i="1"/>
  <c r="H22" i="1"/>
  <c r="G22" i="1"/>
  <c r="D22" i="1"/>
  <c r="F22" i="1" s="1"/>
  <c r="C22" i="1"/>
  <c r="K21" i="1"/>
  <c r="F21" i="1"/>
  <c r="K20" i="1"/>
  <c r="F20" i="1"/>
  <c r="K19" i="1"/>
  <c r="F19" i="1"/>
  <c r="H18" i="1"/>
  <c r="H17" i="1" s="1"/>
  <c r="H99" i="1" s="1"/>
  <c r="G18" i="1"/>
  <c r="D18" i="1"/>
  <c r="F18" i="1" s="1"/>
  <c r="C18" i="1"/>
  <c r="C17" i="1" s="1"/>
  <c r="G17" i="1"/>
  <c r="D17" i="1"/>
  <c r="H16" i="1"/>
  <c r="D16" i="1"/>
  <c r="D33" i="1" s="1"/>
  <c r="G15" i="1"/>
  <c r="G32" i="1" s="1"/>
  <c r="C15" i="1"/>
  <c r="D13" i="1"/>
  <c r="D9" i="1" s="1"/>
  <c r="E9" i="1" s="1"/>
  <c r="D12" i="1"/>
  <c r="E12" i="1" s="1"/>
  <c r="E11" i="1"/>
  <c r="E10" i="1"/>
  <c r="C9" i="1"/>
  <c r="E8" i="1"/>
  <c r="E7" i="1"/>
  <c r="E6" i="1"/>
  <c r="E5" i="1"/>
  <c r="E4" i="1"/>
  <c r="D4" i="1"/>
  <c r="C4" i="1"/>
  <c r="H115" i="1" l="1"/>
  <c r="I115" i="1" s="1"/>
  <c r="I99" i="1"/>
  <c r="F17" i="1"/>
  <c r="I34" i="1"/>
  <c r="K17" i="1"/>
  <c r="K35" i="1"/>
  <c r="E125" i="1"/>
  <c r="E13" i="1"/>
  <c r="K18" i="1"/>
  <c r="K22" i="1"/>
  <c r="K28" i="1"/>
  <c r="E35" i="1"/>
  <c r="I35" i="1"/>
  <c r="F66" i="1"/>
  <c r="K69" i="1"/>
  <c r="D122" i="1"/>
  <c r="K66" i="1"/>
  <c r="C122" i="1"/>
  <c r="J35" i="1"/>
  <c r="E36" i="1"/>
  <c r="C65" i="1"/>
  <c r="E79" i="1"/>
  <c r="I79" i="1"/>
  <c r="D121" i="1"/>
  <c r="D125" i="1" s="1"/>
  <c r="C124" i="1"/>
  <c r="C125" i="1" s="1"/>
  <c r="C35" i="1"/>
  <c r="D65" i="1"/>
  <c r="I69" i="1"/>
  <c r="F107" i="1"/>
  <c r="F35" i="1" l="1"/>
  <c r="C34" i="1"/>
  <c r="K65" i="1"/>
  <c r="E65" i="1"/>
  <c r="J65" i="1"/>
  <c r="F65" i="1"/>
  <c r="D34" i="1"/>
  <c r="K34" i="1"/>
  <c r="E34" i="1" l="1"/>
  <c r="J34" i="1"/>
  <c r="D99" i="1"/>
  <c r="F34" i="1"/>
  <c r="C99" i="1"/>
  <c r="J99" i="1" l="1"/>
  <c r="K99" i="1"/>
  <c r="K115" i="1" s="1"/>
  <c r="D115" i="1"/>
  <c r="E99" i="1"/>
  <c r="F99" i="1"/>
  <c r="C115" i="1"/>
  <c r="F115" i="1" l="1"/>
  <c r="E115" i="1"/>
  <c r="J115" i="1"/>
</calcChain>
</file>

<file path=xl/sharedStrings.xml><?xml version="1.0" encoding="utf-8"?>
<sst xmlns="http://schemas.openxmlformats.org/spreadsheetml/2006/main" count="135" uniqueCount="123">
  <si>
    <t xml:space="preserve"> REALISASI SKPD 2017 DAN  2016</t>
  </si>
  <si>
    <t>URAIAN ANGGARAN</t>
  </si>
  <si>
    <t>Angg. Penetapan</t>
  </si>
  <si>
    <t>Angg. Perubahan</t>
  </si>
  <si>
    <t>Naik/(turun)</t>
  </si>
  <si>
    <t xml:space="preserve">PENDAPATAN </t>
  </si>
  <si>
    <t>PENDAPATAN ASLI DAERAH</t>
  </si>
  <si>
    <t>PENDAPATAN TRANSFER</t>
  </si>
  <si>
    <t>LAIN-LAIN PENDAPATAN YANG SAH</t>
  </si>
  <si>
    <t xml:space="preserve">BELANJA </t>
  </si>
  <si>
    <t>BELANJA  OPERASI</t>
  </si>
  <si>
    <t>BELANJA MODAL</t>
  </si>
  <si>
    <t>BELANJA TIDAK TERDUGA</t>
  </si>
  <si>
    <t>BELANJA TRANSFER</t>
  </si>
  <si>
    <t xml:space="preserve">URAIAN </t>
  </si>
  <si>
    <t>%   +/-    Real dari Th Lalu</t>
  </si>
  <si>
    <t>Jml  Realisasi    +/-    dari Thn Lalu Rp.</t>
  </si>
  <si>
    <t>Anggaran 2017</t>
  </si>
  <si>
    <t>% Realisasi Anggaran</t>
  </si>
  <si>
    <t>Lebih/(Kurang) dr anggaran</t>
  </si>
  <si>
    <t>Anggaran 2016</t>
  </si>
  <si>
    <t>Pajak Daerah</t>
  </si>
  <si>
    <t>Retribusi Daerah</t>
  </si>
  <si>
    <t>Hasil Pengelolaan Kekayaan Daerah Yang Dipisahkan</t>
  </si>
  <si>
    <t>Lain-lain PAD yang sah</t>
  </si>
  <si>
    <t>Hasil Penjualan Aset Yang Tidak Dipisahkan</t>
  </si>
  <si>
    <t>Transfer Pemerintah Pusat ( Dana Perimbangan)</t>
  </si>
  <si>
    <t>Transfer Pemerintah Pusat Lainnya</t>
  </si>
  <si>
    <t>Transfer Pemerintah Profinsi</t>
  </si>
  <si>
    <t>Pendapatan Hibah</t>
  </si>
  <si>
    <t>Pendapatan Dana darurat</t>
  </si>
  <si>
    <t>Pendapatan Lainnya</t>
  </si>
  <si>
    <t>URAIAN</t>
  </si>
  <si>
    <t>BELANJA OPERASI</t>
  </si>
  <si>
    <t>Belanja Pegawai</t>
  </si>
  <si>
    <t xml:space="preserve"> Gaji dan Tunjangan Pegawai</t>
  </si>
  <si>
    <t>Tambahan Penghasilan PNS</t>
  </si>
  <si>
    <t xml:space="preserve"> Insentif Pemungutan Pajak</t>
  </si>
  <si>
    <t>Insentif Pemungutan Retribusi</t>
  </si>
  <si>
    <t xml:space="preserve"> Honor  PNS</t>
  </si>
  <si>
    <t>Uang Lembur</t>
  </si>
  <si>
    <t>Belanja Pegawai BLUD</t>
  </si>
  <si>
    <t>Belanja Barang</t>
  </si>
  <si>
    <t>Belanja Bahan Pakai Habis</t>
  </si>
  <si>
    <t>Belanja Bahan/Material</t>
  </si>
  <si>
    <t>Belanja Jasa Kantor</t>
  </si>
  <si>
    <t>Belanja Perawatan Kendaraan Bermotor</t>
  </si>
  <si>
    <t>Belanja Cetak dan Penggandaan</t>
  </si>
  <si>
    <t>Belanja Sewa Rumah/Gedung/ Gudang/Parkir</t>
  </si>
  <si>
    <t>Belanja Sewa Sarana Mobilitas</t>
  </si>
  <si>
    <t>Belanja Sewa Perlengkapan dan Peralatan Kantor</t>
  </si>
  <si>
    <t>Belanja Makanan dan Minuman</t>
  </si>
  <si>
    <t>Belanja Pakaian Dinas dan Atributnya</t>
  </si>
  <si>
    <t>Belanja Perjalanan Dinas</t>
  </si>
  <si>
    <t>Belanja Pemeliharaan</t>
  </si>
  <si>
    <t>Belanja Barang yang Diserahkan kepada Masyarakat</t>
  </si>
  <si>
    <t>Belanaja Beasiswa Pendidikan PNS</t>
  </si>
  <si>
    <t>Belanja kursus pelatihan, sosialisasi dan Bintek PNS</t>
  </si>
  <si>
    <t>Belanja Honorarium Non Pegawai</t>
  </si>
  <si>
    <t>Honorarium PNS</t>
  </si>
  <si>
    <t>Honorarium Non PNS</t>
  </si>
  <si>
    <t>Belanja Stimulan, uang saku,hadiah penghargaan, penggantian biaya</t>
  </si>
  <si>
    <t>Belanja Barang dan Jasa BLUD</t>
  </si>
  <si>
    <t>(a)</t>
  </si>
  <si>
    <t>Belanja Tanah</t>
  </si>
  <si>
    <t>Belanja Modal Tanah Bangunan Gedung</t>
  </si>
  <si>
    <t>Belanja Modal Tanah Bangunan Bukan Gedung</t>
  </si>
  <si>
    <t>(b)</t>
  </si>
  <si>
    <t>Belanja Peralatan dan Mesin</t>
  </si>
  <si>
    <t>Pengadaan Alat Bantu</t>
  </si>
  <si>
    <t>Pengadaan Alat Angkutan</t>
  </si>
  <si>
    <t>Pengadaan Alat Kantor</t>
  </si>
  <si>
    <t>Pengadaan Alat Rumah Tangga</t>
  </si>
  <si>
    <t>Pengadaan Komputer</t>
  </si>
  <si>
    <t>Pengadaan Meja Dan Kursi Kerja/Rapat Pejabat</t>
  </si>
  <si>
    <t>Pengadaan Alat komunikasi</t>
  </si>
  <si>
    <t>Pengadaan alat Kedokteran</t>
  </si>
  <si>
    <t>Pengadaan alat Kesehatan</t>
  </si>
  <si>
    <t>(c)</t>
  </si>
  <si>
    <t>Belanja Gedung dan Bangunan</t>
  </si>
  <si>
    <t>Bangunan Gedung Tempat Kerja</t>
  </si>
  <si>
    <t>Bangunan Bersejarah</t>
  </si>
  <si>
    <t>Bangunan Rambu-rambu</t>
  </si>
  <si>
    <t>(d)</t>
  </si>
  <si>
    <t xml:space="preserve">Belanja Jalan, Irigasi dan Jaringan </t>
  </si>
  <si>
    <t>Jalan</t>
  </si>
  <si>
    <t>Irigasi</t>
  </si>
  <si>
    <t>Jembatan</t>
  </si>
  <si>
    <t>Pengadaan Bangunan Air Irigasi</t>
  </si>
  <si>
    <t>Pengadaan Bangunan  Air Bersih / Baku</t>
  </si>
  <si>
    <t>Pengadaan Bangunan Air Kotor</t>
  </si>
  <si>
    <t>(e)</t>
  </si>
  <si>
    <t>Belanja Aset Tetap Lainnya</t>
  </si>
  <si>
    <t>- Pengadaan buku</t>
  </si>
  <si>
    <t>- Pengadaan Tanaman</t>
  </si>
  <si>
    <t>- Pengadaan AT Renovasi</t>
  </si>
  <si>
    <t>(f)</t>
  </si>
  <si>
    <t>Belanja Aset Lainnya</t>
  </si>
  <si>
    <t>BELANJA TAK TERDUGA</t>
  </si>
  <si>
    <t>TRANSFER</t>
  </si>
  <si>
    <t>SURPLUS/(DEFISIT)</t>
  </si>
  <si>
    <t>PEMBIAYAAN</t>
  </si>
  <si>
    <t>Penerimaan Pembiayaan</t>
  </si>
  <si>
    <t>- Penggunaan SILPA</t>
  </si>
  <si>
    <t>- Penerimaan Pinjaman</t>
  </si>
  <si>
    <t>- Penerimaan dari divestasi</t>
  </si>
  <si>
    <t>- Penerimaan kembali pinjama dari pihak lain</t>
  </si>
  <si>
    <t xml:space="preserve"> Jumlah Penerimaan Pembiayaan</t>
  </si>
  <si>
    <t xml:space="preserve">Pengeluaran Pembiayaan </t>
  </si>
  <si>
    <t>- Pembayaran pokok pinjaman</t>
  </si>
  <si>
    <t>- Pengaluaran penyertaan modal</t>
  </si>
  <si>
    <t>- Pemberian pinjaman kepada pihak lain</t>
  </si>
  <si>
    <t xml:space="preserve"> Jumlah Pengeluaran Pembiayaan</t>
  </si>
  <si>
    <t>Pembiayaan Netto</t>
  </si>
  <si>
    <t>Sisa Lebih Pembiayaan Anggaran (SILPA)</t>
  </si>
  <si>
    <t>REKAP BELANJA MODAL (OTOMATIS TERISI)</t>
  </si>
  <si>
    <t>No</t>
  </si>
  <si>
    <t xml:space="preserve">Belanja Modal </t>
  </si>
  <si>
    <t>Anggaran (Rp)</t>
  </si>
  <si>
    <t>Realisasi (Rp)</t>
  </si>
  <si>
    <t xml:space="preserve"> Belanja Gedung dan Bangunan</t>
  </si>
  <si>
    <t xml:space="preserve"> Belanja Aset Tetap Lainnya</t>
  </si>
  <si>
    <t>Jumlah Belanja Modal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</si>
</sst>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&quot;Rp&quot;* #,##0.00_);_(&quot;Rp&quot;* \(#,##0.00\);_(&quot;Rp&quot;* &quot;-&quot;_);_(@_)"/>
    <numFmt numFmtId="165" formatCode="_(* #,##0.00_);_(* \(#,##0.00\);_(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6"/>
      <name val="Times New Roman"/>
      <family val="1"/>
    </font>
    <font>
      <b/>
      <i/>
      <sz val="8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sz val="6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164" fontId="3" fillId="0" borderId="0" xfId="0" applyNumberFormat="1" applyFont="1" applyFill="1" applyAlignment="1">
      <alignment vertical="center"/>
    </xf>
    <xf numFmtId="165" fontId="3" fillId="0" borderId="0" xfId="2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164" fontId="7" fillId="0" borderId="3" xfId="2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164" fontId="3" fillId="0" borderId="3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64" fontId="7" fillId="0" borderId="3" xfId="0" applyNumberFormat="1" applyFont="1" applyFill="1" applyBorder="1" applyAlignment="1">
      <alignment vertical="center"/>
    </xf>
    <xf numFmtId="164" fontId="8" fillId="0" borderId="3" xfId="0" applyNumberFormat="1" applyFont="1" applyFill="1" applyBorder="1" applyAlignment="1">
      <alignment vertical="center"/>
    </xf>
    <xf numFmtId="164" fontId="9" fillId="0" borderId="3" xfId="2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64" fontId="8" fillId="0" borderId="7" xfId="0" quotePrefix="1" applyNumberFormat="1" applyFont="1" applyFill="1" applyBorder="1" applyAlignment="1">
      <alignment horizontal="justify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65" fontId="7" fillId="0" borderId="3" xfId="2" applyNumberFormat="1" applyFont="1" applyFill="1" applyBorder="1" applyAlignment="1">
      <alignment horizontal="center" vertical="center" wrapText="1"/>
    </xf>
    <xf numFmtId="41" fontId="7" fillId="0" borderId="3" xfId="2" applyFont="1" applyFill="1" applyBorder="1" applyAlignment="1">
      <alignment horizontal="center" vertical="center" wrapText="1"/>
    </xf>
    <xf numFmtId="41" fontId="8" fillId="0" borderId="3" xfId="2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justify" vertical="center"/>
    </xf>
    <xf numFmtId="0" fontId="6" fillId="0" borderId="6" xfId="0" applyFont="1" applyFill="1" applyBorder="1" applyAlignment="1">
      <alignment vertical="center" wrapText="1"/>
    </xf>
    <xf numFmtId="165" fontId="7" fillId="0" borderId="3" xfId="2" applyNumberFormat="1" applyFont="1" applyFill="1" applyBorder="1" applyAlignment="1">
      <alignment vertical="center"/>
    </xf>
    <xf numFmtId="165" fontId="8" fillId="0" borderId="3" xfId="2" applyNumberFormat="1" applyFont="1" applyFill="1" applyBorder="1" applyAlignment="1">
      <alignment vertical="center"/>
    </xf>
    <xf numFmtId="165" fontId="9" fillId="0" borderId="3" xfId="2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 wrapText="1"/>
    </xf>
    <xf numFmtId="164" fontId="4" fillId="0" borderId="3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164" fontId="7" fillId="0" borderId="2" xfId="0" applyNumberFormat="1" applyFont="1" applyFill="1" applyBorder="1" applyAlignment="1">
      <alignment vertical="center"/>
    </xf>
    <xf numFmtId="43" fontId="9" fillId="0" borderId="3" xfId="1" applyFon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3" fillId="0" borderId="2" xfId="0" applyNumberFormat="1" applyFont="1" applyFill="1" applyBorder="1" applyAlignment="1">
      <alignment vertical="center"/>
    </xf>
    <xf numFmtId="165" fontId="3" fillId="0" borderId="3" xfId="2" applyNumberFormat="1" applyFont="1" applyFill="1" applyBorder="1" applyAlignment="1">
      <alignment vertical="center"/>
    </xf>
    <xf numFmtId="164" fontId="3" fillId="0" borderId="3" xfId="1" applyNumberFormat="1" applyFont="1" applyFill="1" applyBorder="1" applyAlignment="1">
      <alignment vertical="center"/>
    </xf>
    <xf numFmtId="165" fontId="4" fillId="0" borderId="3" xfId="2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164" fontId="3" fillId="0" borderId="2" xfId="0" applyNumberFormat="1" applyFont="1" applyFill="1" applyBorder="1" applyAlignment="1">
      <alignment vertical="center" wrapText="1"/>
    </xf>
    <xf numFmtId="164" fontId="7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64" fontId="8" fillId="0" borderId="2" xfId="0" applyNumberFormat="1" applyFont="1" applyFill="1" applyBorder="1" applyAlignment="1">
      <alignment vertical="center" wrapText="1"/>
    </xf>
    <xf numFmtId="0" fontId="2" fillId="0" borderId="2" xfId="0" quotePrefix="1" applyFont="1" applyFill="1" applyBorder="1" applyAlignment="1">
      <alignment vertical="center" wrapText="1"/>
    </xf>
    <xf numFmtId="164" fontId="4" fillId="0" borderId="2" xfId="0" applyNumberFormat="1" applyFont="1" applyFill="1" applyBorder="1" applyAlignment="1">
      <alignment vertical="center"/>
    </xf>
    <xf numFmtId="0" fontId="2" fillId="0" borderId="1" xfId="0" quotePrefix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164" fontId="7" fillId="0" borderId="3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164" fontId="7" fillId="0" borderId="0" xfId="0" applyNumberFormat="1" applyFont="1" applyFill="1" applyBorder="1" applyAlignment="1">
      <alignment vertical="center" wrapText="1"/>
    </xf>
    <xf numFmtId="165" fontId="7" fillId="0" borderId="0" xfId="2" applyNumberFormat="1" applyFont="1" applyFill="1" applyBorder="1" applyAlignment="1">
      <alignment vertical="center"/>
    </xf>
    <xf numFmtId="165" fontId="8" fillId="0" borderId="0" xfId="2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 wrapText="1"/>
    </xf>
    <xf numFmtId="0" fontId="2" fillId="0" borderId="3" xfId="0" quotePrefix="1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43" fontId="9" fillId="0" borderId="0" xfId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quotePrefix="1" applyFont="1" applyFill="1" applyBorder="1" applyAlignment="1">
      <alignment vertical="center" wrapText="1"/>
    </xf>
    <xf numFmtId="164" fontId="3" fillId="0" borderId="0" xfId="0" applyNumberFormat="1" applyFont="1" applyFill="1" applyBorder="1" applyAlignment="1">
      <alignment vertical="center"/>
    </xf>
    <xf numFmtId="164" fontId="3" fillId="0" borderId="0" xfId="1" applyNumberFormat="1" applyFont="1" applyFill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4" fontId="7" fillId="0" borderId="0" xfId="1" applyNumberFormat="1" applyFont="1" applyFill="1" applyAlignment="1">
      <alignment vertical="center"/>
    </xf>
    <xf numFmtId="164" fontId="7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4" fontId="8" fillId="0" borderId="0" xfId="0" applyNumberFormat="1" applyFont="1" applyFill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165" fontId="7" fillId="0" borderId="3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right" vertical="center"/>
    </xf>
    <xf numFmtId="164" fontId="3" fillId="0" borderId="3" xfId="0" applyNumberFormat="1" applyFont="1" applyFill="1" applyBorder="1" applyAlignment="1">
      <alignment horizontal="right" vertical="center" wrapText="1"/>
    </xf>
    <xf numFmtId="165" fontId="3" fillId="0" borderId="3" xfId="2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7" fillId="0" borderId="3" xfId="0" applyNumberFormat="1" applyFont="1" applyFill="1" applyBorder="1" applyAlignment="1">
      <alignment horizontal="right" vertical="center"/>
    </xf>
    <xf numFmtId="165" fontId="8" fillId="0" borderId="3" xfId="2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right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LK%20KEC.%20KERTEK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BACA DULU"/>
      <sheetName val="2.ISIAN DATA SKPD"/>
      <sheetName val="3.LRA"/>
      <sheetName val="4.NERACA"/>
      <sheetName val="5.LO"/>
      <sheetName val="6.LPE"/>
      <sheetName val="SAMPUL"/>
      <sheetName val="Depan"/>
      <sheetName val="Template LRA"/>
      <sheetName val="Template Neraca"/>
      <sheetName val="Template LO"/>
      <sheetName val="Template LPE"/>
      <sheetName val="Calk Umum"/>
      <sheetName val="Sheet1"/>
    </sheetNames>
    <sheetDataSet>
      <sheetData sheetId="0"/>
      <sheetData sheetId="1">
        <row r="8">
          <cell r="D8" t="str">
            <v>31 Desember 2017</v>
          </cell>
        </row>
        <row r="11">
          <cell r="D11">
            <v>2017</v>
          </cell>
        </row>
        <row r="12">
          <cell r="D12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tabSelected="1" topLeftCell="A100" workbookViewId="0">
      <selection activeCell="E27" sqref="E27"/>
    </sheetView>
  </sheetViews>
  <sheetFormatPr defaultRowHeight="15" x14ac:dyDescent="0.25"/>
  <cols>
    <col min="2" max="2" width="21.7109375" customWidth="1"/>
    <col min="3" max="3" width="22.140625" customWidth="1"/>
    <col min="4" max="4" width="25.7109375" customWidth="1"/>
    <col min="5" max="5" width="19.42578125" customWidth="1"/>
    <col min="6" max="6" width="20.7109375" customWidth="1"/>
    <col min="7" max="7" width="25.85546875" customWidth="1"/>
    <col min="8" max="8" width="25.28515625" customWidth="1"/>
    <col min="11" max="11" width="28.140625" customWidth="1"/>
  </cols>
  <sheetData>
    <row r="1" spans="1:11" ht="45" x14ac:dyDescent="0.25">
      <c r="A1" s="1"/>
      <c r="B1" s="2" t="s">
        <v>0</v>
      </c>
      <c r="C1" s="3"/>
      <c r="D1" s="3"/>
      <c r="E1" s="4"/>
      <c r="F1" s="5"/>
      <c r="G1" s="3"/>
      <c r="H1" s="3"/>
      <c r="I1" s="6"/>
      <c r="J1" s="7"/>
      <c r="K1" s="8"/>
    </row>
    <row r="2" spans="1:11" x14ac:dyDescent="0.25">
      <c r="A2" s="9"/>
      <c r="B2" s="2"/>
      <c r="C2" s="3"/>
      <c r="D2" s="3"/>
      <c r="E2" s="4"/>
      <c r="F2" s="5"/>
      <c r="G2" s="3"/>
      <c r="H2" s="3"/>
      <c r="I2" s="6"/>
      <c r="J2" s="7"/>
      <c r="K2" s="8"/>
    </row>
    <row r="3" spans="1:11" ht="31.5" x14ac:dyDescent="0.25">
      <c r="A3" s="10" t="s">
        <v>1</v>
      </c>
      <c r="B3" s="11"/>
      <c r="C3" s="12" t="s">
        <v>2</v>
      </c>
      <c r="D3" s="13" t="s">
        <v>3</v>
      </c>
      <c r="E3" s="13" t="s">
        <v>4</v>
      </c>
      <c r="F3" s="5"/>
      <c r="G3" s="3"/>
      <c r="H3" s="3"/>
      <c r="I3" s="6"/>
      <c r="J3" s="7"/>
      <c r="K3" s="8"/>
    </row>
    <row r="4" spans="1:11" x14ac:dyDescent="0.25">
      <c r="A4" s="14" t="s">
        <v>5</v>
      </c>
      <c r="B4" s="15"/>
      <c r="C4" s="16">
        <f>SUM(C5:C7)</f>
        <v>0</v>
      </c>
      <c r="D4" s="16">
        <f>SUM(D5:D7)</f>
        <v>0</v>
      </c>
      <c r="E4" s="16">
        <f>D4-C4</f>
        <v>0</v>
      </c>
      <c r="F4" s="5"/>
      <c r="G4" s="3"/>
      <c r="H4" s="3"/>
      <c r="I4" s="6"/>
      <c r="J4" s="7"/>
      <c r="K4" s="8"/>
    </row>
    <row r="5" spans="1:11" x14ac:dyDescent="0.25">
      <c r="A5" s="17" t="s">
        <v>6</v>
      </c>
      <c r="B5" s="18"/>
      <c r="C5" s="19">
        <v>0</v>
      </c>
      <c r="D5" s="19">
        <v>0</v>
      </c>
      <c r="E5" s="16">
        <f t="shared" ref="E5:E13" si="0">D5-C5</f>
        <v>0</v>
      </c>
      <c r="F5" s="5"/>
      <c r="G5" s="3"/>
      <c r="H5" s="3"/>
      <c r="I5" s="6"/>
      <c r="J5" s="7"/>
      <c r="K5" s="8"/>
    </row>
    <row r="6" spans="1:11" x14ac:dyDescent="0.25">
      <c r="A6" s="17" t="s">
        <v>7</v>
      </c>
      <c r="B6" s="18"/>
      <c r="C6" s="19">
        <v>0</v>
      </c>
      <c r="D6" s="19">
        <v>0</v>
      </c>
      <c r="E6" s="16">
        <f t="shared" si="0"/>
        <v>0</v>
      </c>
      <c r="F6" s="5"/>
      <c r="G6" s="3"/>
      <c r="H6" s="3"/>
      <c r="I6" s="6"/>
      <c r="J6" s="7"/>
      <c r="K6" s="8"/>
    </row>
    <row r="7" spans="1:11" x14ac:dyDescent="0.25">
      <c r="A7" s="17" t="s">
        <v>8</v>
      </c>
      <c r="B7" s="18"/>
      <c r="C7" s="19">
        <v>0</v>
      </c>
      <c r="D7" s="19">
        <v>0</v>
      </c>
      <c r="E7" s="16">
        <f t="shared" si="0"/>
        <v>0</v>
      </c>
      <c r="F7" s="5"/>
      <c r="G7" s="3"/>
      <c r="H7" s="3"/>
      <c r="I7" s="6"/>
      <c r="J7" s="7"/>
      <c r="K7" s="8"/>
    </row>
    <row r="8" spans="1:11" x14ac:dyDescent="0.25">
      <c r="A8" s="20"/>
      <c r="B8" s="21"/>
      <c r="C8" s="19"/>
      <c r="D8" s="19"/>
      <c r="E8" s="16">
        <f t="shared" si="0"/>
        <v>0</v>
      </c>
      <c r="F8" s="5"/>
      <c r="G8" s="3"/>
      <c r="H8" s="3"/>
      <c r="I8" s="6"/>
      <c r="J8" s="7"/>
      <c r="K8" s="8"/>
    </row>
    <row r="9" spans="1:11" x14ac:dyDescent="0.25">
      <c r="A9" s="14" t="s">
        <v>9</v>
      </c>
      <c r="B9" s="15"/>
      <c r="C9" s="22">
        <f>SUM(C10:C13)</f>
        <v>5151409000</v>
      </c>
      <c r="D9" s="23">
        <f>SUM(D10:D13)</f>
        <v>23968636577</v>
      </c>
      <c r="E9" s="24">
        <f t="shared" si="0"/>
        <v>18817227577</v>
      </c>
      <c r="F9" s="5"/>
      <c r="G9" s="3"/>
      <c r="H9" s="3"/>
      <c r="I9" s="6"/>
      <c r="J9" s="7"/>
      <c r="K9" s="8"/>
    </row>
    <row r="10" spans="1:11" x14ac:dyDescent="0.25">
      <c r="A10" s="17" t="s">
        <v>10</v>
      </c>
      <c r="B10" s="18"/>
      <c r="C10" s="19">
        <v>3723730000</v>
      </c>
      <c r="D10" s="19">
        <v>20113803077</v>
      </c>
      <c r="E10" s="24">
        <f t="shared" si="0"/>
        <v>16390073077</v>
      </c>
      <c r="F10" s="5"/>
      <c r="G10" s="3"/>
      <c r="H10" s="3"/>
      <c r="I10" s="6"/>
      <c r="J10" s="7"/>
      <c r="K10" s="8"/>
    </row>
    <row r="11" spans="1:11" x14ac:dyDescent="0.25">
      <c r="A11" s="17" t="s">
        <v>11</v>
      </c>
      <c r="B11" s="18"/>
      <c r="C11" s="19">
        <v>1427679000</v>
      </c>
      <c r="D11" s="19">
        <v>3854833500</v>
      </c>
      <c r="E11" s="24">
        <f t="shared" si="0"/>
        <v>2427154500</v>
      </c>
      <c r="F11" s="5"/>
      <c r="G11" s="3"/>
      <c r="H11" s="3"/>
      <c r="I11" s="6"/>
      <c r="J11" s="7"/>
      <c r="K11" s="8"/>
    </row>
    <row r="12" spans="1:11" x14ac:dyDescent="0.25">
      <c r="A12" s="17" t="s">
        <v>12</v>
      </c>
      <c r="B12" s="18"/>
      <c r="C12" s="19">
        <v>0</v>
      </c>
      <c r="D12" s="19">
        <f>C97</f>
        <v>0</v>
      </c>
      <c r="E12" s="16">
        <f t="shared" si="0"/>
        <v>0</v>
      </c>
      <c r="F12" s="5"/>
      <c r="G12" s="3"/>
      <c r="H12" s="3"/>
      <c r="I12" s="6"/>
      <c r="J12" s="7"/>
      <c r="K12" s="8"/>
    </row>
    <row r="13" spans="1:11" x14ac:dyDescent="0.25">
      <c r="A13" s="17" t="s">
        <v>13</v>
      </c>
      <c r="B13" s="18"/>
      <c r="C13" s="19">
        <v>0</v>
      </c>
      <c r="D13" s="19">
        <f>C98</f>
        <v>0</v>
      </c>
      <c r="E13" s="16">
        <f t="shared" si="0"/>
        <v>0</v>
      </c>
      <c r="F13" s="5"/>
      <c r="G13" s="3"/>
      <c r="H13" s="3"/>
      <c r="I13" s="6"/>
      <c r="J13" s="7"/>
      <c r="K13" s="8"/>
    </row>
    <row r="14" spans="1:11" x14ac:dyDescent="0.25">
      <c r="A14" s="1"/>
      <c r="B14" s="2"/>
      <c r="C14" s="3"/>
      <c r="D14" s="3"/>
      <c r="E14" s="4"/>
      <c r="F14" s="5"/>
      <c r="G14" s="3"/>
      <c r="H14" s="3"/>
      <c r="I14" s="6"/>
      <c r="J14" s="7"/>
      <c r="K14" s="8"/>
    </row>
    <row r="15" spans="1:11" x14ac:dyDescent="0.25">
      <c r="A15" s="25" t="s">
        <v>14</v>
      </c>
      <c r="B15" s="26"/>
      <c r="C15" s="27">
        <f>'[1]2.ISIAN DATA SKPD'!D11</f>
        <v>2017</v>
      </c>
      <c r="D15" s="28"/>
      <c r="E15" s="28"/>
      <c r="F15" s="29"/>
      <c r="G15" s="30">
        <f>'[1]2.ISIAN DATA SKPD'!D12</f>
        <v>2016</v>
      </c>
      <c r="H15" s="31"/>
      <c r="I15" s="32"/>
      <c r="J15" s="33" t="s">
        <v>15</v>
      </c>
      <c r="K15" s="34" t="s">
        <v>16</v>
      </c>
    </row>
    <row r="16" spans="1:11" ht="42" x14ac:dyDescent="0.25">
      <c r="A16" s="35"/>
      <c r="B16" s="36"/>
      <c r="C16" s="12" t="s">
        <v>17</v>
      </c>
      <c r="D16" s="13" t="str">
        <f>"Realisasi sd "&amp;'[1]2.ISIAN DATA SKPD'!D8&amp;""</f>
        <v>Realisasi sd 31 Desember 2017</v>
      </c>
      <c r="E16" s="37" t="s">
        <v>18</v>
      </c>
      <c r="F16" s="38" t="s">
        <v>19</v>
      </c>
      <c r="G16" s="12" t="s">
        <v>20</v>
      </c>
      <c r="H16" s="13" t="str">
        <f>"Realisasi  sd 31 Des 2016"</f>
        <v>Realisasi  sd 31 Des 2016</v>
      </c>
      <c r="I16" s="39" t="s">
        <v>18</v>
      </c>
      <c r="J16" s="40"/>
      <c r="K16" s="41"/>
    </row>
    <row r="17" spans="1:11" ht="22.5" x14ac:dyDescent="0.25">
      <c r="A17" s="14"/>
      <c r="B17" s="42" t="s">
        <v>5</v>
      </c>
      <c r="C17" s="16">
        <f>C18+C24+C28</f>
        <v>0</v>
      </c>
      <c r="D17" s="16">
        <f>D18+D24+D28</f>
        <v>0</v>
      </c>
      <c r="E17" s="43">
        <v>0</v>
      </c>
      <c r="F17" s="43">
        <f>D17-C17</f>
        <v>0</v>
      </c>
      <c r="G17" s="16">
        <f>G18+G24+G28</f>
        <v>0</v>
      </c>
      <c r="H17" s="16">
        <f>H18+H24+H28</f>
        <v>0</v>
      </c>
      <c r="I17" s="44">
        <v>0</v>
      </c>
      <c r="J17" s="45">
        <v>0</v>
      </c>
      <c r="K17" s="23">
        <f>D17-H17</f>
        <v>0</v>
      </c>
    </row>
    <row r="18" spans="1:11" ht="33.75" x14ac:dyDescent="0.25">
      <c r="A18" s="46"/>
      <c r="B18" s="42" t="s">
        <v>6</v>
      </c>
      <c r="C18" s="22">
        <f>SUM(C19:C22)</f>
        <v>0</v>
      </c>
      <c r="D18" s="22">
        <f>SUM(D19:D22)</f>
        <v>0</v>
      </c>
      <c r="E18" s="43">
        <v>0</v>
      </c>
      <c r="F18" s="43">
        <f t="shared" ref="F18:F31" si="1">D18-C18</f>
        <v>0</v>
      </c>
      <c r="G18" s="22">
        <f>SUM(G19:G22)</f>
        <v>0</v>
      </c>
      <c r="H18" s="22">
        <f>SUM(H19:H22)</f>
        <v>0</v>
      </c>
      <c r="I18" s="44">
        <v>0</v>
      </c>
      <c r="J18" s="45">
        <v>0</v>
      </c>
      <c r="K18" s="23">
        <f t="shared" ref="K18:K23" si="2">D18-H18</f>
        <v>0</v>
      </c>
    </row>
    <row r="19" spans="1:11" ht="22.5" x14ac:dyDescent="0.25">
      <c r="A19" s="17"/>
      <c r="B19" s="47" t="s">
        <v>21</v>
      </c>
      <c r="C19" s="19">
        <v>0</v>
      </c>
      <c r="D19" s="19">
        <v>0</v>
      </c>
      <c r="E19" s="43">
        <v>0</v>
      </c>
      <c r="F19" s="43">
        <f t="shared" si="1"/>
        <v>0</v>
      </c>
      <c r="G19" s="19">
        <v>0</v>
      </c>
      <c r="H19" s="19">
        <v>0</v>
      </c>
      <c r="I19" s="44">
        <v>0</v>
      </c>
      <c r="J19" s="45">
        <v>0</v>
      </c>
      <c r="K19" s="23">
        <f t="shared" si="2"/>
        <v>0</v>
      </c>
    </row>
    <row r="20" spans="1:11" ht="22.5" x14ac:dyDescent="0.25">
      <c r="A20" s="17"/>
      <c r="B20" s="47" t="s">
        <v>22</v>
      </c>
      <c r="C20" s="19">
        <v>0</v>
      </c>
      <c r="D20" s="19">
        <v>0</v>
      </c>
      <c r="E20" s="43">
        <v>0</v>
      </c>
      <c r="F20" s="43">
        <f t="shared" si="1"/>
        <v>0</v>
      </c>
      <c r="G20" s="19">
        <v>0</v>
      </c>
      <c r="H20" s="19">
        <v>0</v>
      </c>
      <c r="I20" s="44">
        <v>0</v>
      </c>
      <c r="J20" s="45">
        <v>0</v>
      </c>
      <c r="K20" s="23">
        <f t="shared" si="2"/>
        <v>0</v>
      </c>
    </row>
    <row r="21" spans="1:11" ht="67.5" x14ac:dyDescent="0.25">
      <c r="A21" s="17"/>
      <c r="B21" s="47" t="s">
        <v>23</v>
      </c>
      <c r="C21" s="19">
        <v>0</v>
      </c>
      <c r="D21" s="19">
        <v>0</v>
      </c>
      <c r="E21" s="43">
        <v>0</v>
      </c>
      <c r="F21" s="43">
        <f t="shared" si="1"/>
        <v>0</v>
      </c>
      <c r="G21" s="19">
        <v>0</v>
      </c>
      <c r="H21" s="19">
        <v>0</v>
      </c>
      <c r="I21" s="44">
        <v>0</v>
      </c>
      <c r="J21" s="45">
        <v>0</v>
      </c>
      <c r="K21" s="23">
        <f t="shared" si="2"/>
        <v>0</v>
      </c>
    </row>
    <row r="22" spans="1:11" ht="33.75" x14ac:dyDescent="0.25">
      <c r="A22" s="17"/>
      <c r="B22" s="47" t="s">
        <v>24</v>
      </c>
      <c r="C22" s="22">
        <f>C23</f>
        <v>0</v>
      </c>
      <c r="D22" s="22">
        <f>D23</f>
        <v>0</v>
      </c>
      <c r="E22" s="43">
        <v>0</v>
      </c>
      <c r="F22" s="43">
        <f t="shared" si="1"/>
        <v>0</v>
      </c>
      <c r="G22" s="22">
        <f>G23</f>
        <v>0</v>
      </c>
      <c r="H22" s="22">
        <f>H23</f>
        <v>0</v>
      </c>
      <c r="I22" s="44">
        <v>0</v>
      </c>
      <c r="J22" s="45">
        <v>0</v>
      </c>
      <c r="K22" s="23">
        <f t="shared" si="2"/>
        <v>0</v>
      </c>
    </row>
    <row r="23" spans="1:11" ht="56.25" x14ac:dyDescent="0.25">
      <c r="A23" s="17"/>
      <c r="B23" s="47" t="s">
        <v>25</v>
      </c>
      <c r="C23" s="19">
        <v>0</v>
      </c>
      <c r="D23" s="19">
        <v>0</v>
      </c>
      <c r="E23" s="43">
        <v>0</v>
      </c>
      <c r="F23" s="43">
        <f t="shared" si="1"/>
        <v>0</v>
      </c>
      <c r="G23" s="19">
        <v>0</v>
      </c>
      <c r="H23" s="19">
        <v>0</v>
      </c>
      <c r="I23" s="44">
        <v>0</v>
      </c>
      <c r="J23" s="45">
        <v>0</v>
      </c>
      <c r="K23" s="23">
        <f t="shared" si="2"/>
        <v>0</v>
      </c>
    </row>
    <row r="24" spans="1:11" ht="45" x14ac:dyDescent="0.25">
      <c r="A24" s="46"/>
      <c r="B24" s="42" t="s">
        <v>7</v>
      </c>
      <c r="C24" s="22">
        <f>SUM(C25:C27)</f>
        <v>0</v>
      </c>
      <c r="D24" s="22">
        <f>SUM(D25:D27)</f>
        <v>0</v>
      </c>
      <c r="E24" s="43">
        <v>0</v>
      </c>
      <c r="F24" s="43">
        <f t="shared" si="1"/>
        <v>0</v>
      </c>
      <c r="G24" s="22">
        <f>SUM(G25:G27)</f>
        <v>0</v>
      </c>
      <c r="H24" s="22">
        <f>SUM(H25:H27)</f>
        <v>0</v>
      </c>
      <c r="I24" s="44">
        <v>0</v>
      </c>
      <c r="J24" s="45">
        <v>0</v>
      </c>
      <c r="K24" s="23">
        <f>SUM(K25:K27)</f>
        <v>0</v>
      </c>
    </row>
    <row r="25" spans="1:11" ht="67.5" x14ac:dyDescent="0.25">
      <c r="A25" s="17"/>
      <c r="B25" s="47" t="s">
        <v>26</v>
      </c>
      <c r="C25" s="19">
        <v>0</v>
      </c>
      <c r="D25" s="19">
        <v>0</v>
      </c>
      <c r="E25" s="43">
        <v>0</v>
      </c>
      <c r="F25" s="43">
        <f t="shared" si="1"/>
        <v>0</v>
      </c>
      <c r="G25" s="19">
        <v>0</v>
      </c>
      <c r="H25" s="19">
        <v>0</v>
      </c>
      <c r="I25" s="44">
        <v>0</v>
      </c>
      <c r="J25" s="45">
        <v>0</v>
      </c>
      <c r="K25" s="48">
        <f t="shared" ref="K25:K31" si="3">D25-H25</f>
        <v>0</v>
      </c>
    </row>
    <row r="26" spans="1:11" ht="45" x14ac:dyDescent="0.25">
      <c r="A26" s="17"/>
      <c r="B26" s="47" t="s">
        <v>27</v>
      </c>
      <c r="C26" s="19">
        <v>0</v>
      </c>
      <c r="D26" s="19">
        <v>0</v>
      </c>
      <c r="E26" s="43">
        <v>0</v>
      </c>
      <c r="F26" s="43">
        <f t="shared" si="1"/>
        <v>0</v>
      </c>
      <c r="G26" s="19">
        <v>0</v>
      </c>
      <c r="H26" s="19">
        <v>0</v>
      </c>
      <c r="I26" s="44">
        <v>0</v>
      </c>
      <c r="J26" s="45">
        <v>0</v>
      </c>
      <c r="K26" s="48">
        <f t="shared" si="3"/>
        <v>0</v>
      </c>
    </row>
    <row r="27" spans="1:11" ht="33.75" x14ac:dyDescent="0.25">
      <c r="A27" s="17"/>
      <c r="B27" s="47" t="s">
        <v>28</v>
      </c>
      <c r="C27" s="19">
        <v>0</v>
      </c>
      <c r="D27" s="19">
        <v>0</v>
      </c>
      <c r="E27" s="43">
        <v>0</v>
      </c>
      <c r="F27" s="43">
        <f t="shared" si="1"/>
        <v>0</v>
      </c>
      <c r="G27" s="19">
        <v>0</v>
      </c>
      <c r="H27" s="19">
        <v>0</v>
      </c>
      <c r="I27" s="44">
        <v>0</v>
      </c>
      <c r="J27" s="45">
        <v>0</v>
      </c>
      <c r="K27" s="48">
        <f>D27-H27</f>
        <v>0</v>
      </c>
    </row>
    <row r="28" spans="1:11" ht="56.25" x14ac:dyDescent="0.25">
      <c r="A28" s="46"/>
      <c r="B28" s="42" t="s">
        <v>8</v>
      </c>
      <c r="C28" s="22">
        <f>SUM(C29:C31)</f>
        <v>0</v>
      </c>
      <c r="D28" s="22">
        <f>SUM(D29:D31)</f>
        <v>0</v>
      </c>
      <c r="E28" s="43">
        <v>0</v>
      </c>
      <c r="F28" s="43">
        <f t="shared" si="1"/>
        <v>0</v>
      </c>
      <c r="G28" s="22">
        <f>SUM(G29:G31)</f>
        <v>0</v>
      </c>
      <c r="H28" s="22">
        <f>SUM(H29:H31)</f>
        <v>0</v>
      </c>
      <c r="I28" s="44">
        <v>0</v>
      </c>
      <c r="J28" s="45">
        <v>0</v>
      </c>
      <c r="K28" s="23">
        <f t="shared" si="3"/>
        <v>0</v>
      </c>
    </row>
    <row r="29" spans="1:11" ht="22.5" x14ac:dyDescent="0.25">
      <c r="A29" s="17"/>
      <c r="B29" s="47" t="s">
        <v>29</v>
      </c>
      <c r="C29" s="19">
        <v>0</v>
      </c>
      <c r="D29" s="19">
        <v>0</v>
      </c>
      <c r="E29" s="43">
        <v>0</v>
      </c>
      <c r="F29" s="43">
        <f t="shared" si="1"/>
        <v>0</v>
      </c>
      <c r="G29" s="19">
        <v>0</v>
      </c>
      <c r="H29" s="19">
        <v>0</v>
      </c>
      <c r="I29" s="44">
        <v>0</v>
      </c>
      <c r="J29" s="45">
        <v>0</v>
      </c>
      <c r="K29" s="48">
        <f t="shared" si="3"/>
        <v>0</v>
      </c>
    </row>
    <row r="30" spans="1:11" ht="33.75" x14ac:dyDescent="0.25">
      <c r="A30" s="17"/>
      <c r="B30" s="47" t="s">
        <v>30</v>
      </c>
      <c r="C30" s="19">
        <v>0</v>
      </c>
      <c r="D30" s="19">
        <v>0</v>
      </c>
      <c r="E30" s="43">
        <v>0</v>
      </c>
      <c r="F30" s="43">
        <f t="shared" si="1"/>
        <v>0</v>
      </c>
      <c r="G30" s="19">
        <v>0</v>
      </c>
      <c r="H30" s="19">
        <v>0</v>
      </c>
      <c r="I30" s="44">
        <v>0</v>
      </c>
      <c r="J30" s="45">
        <v>0</v>
      </c>
      <c r="K30" s="48">
        <f t="shared" si="3"/>
        <v>0</v>
      </c>
    </row>
    <row r="31" spans="1:11" ht="22.5" x14ac:dyDescent="0.25">
      <c r="A31" s="17"/>
      <c r="B31" s="47" t="s">
        <v>31</v>
      </c>
      <c r="C31" s="19">
        <v>0</v>
      </c>
      <c r="D31" s="19">
        <v>0</v>
      </c>
      <c r="E31" s="43">
        <v>0</v>
      </c>
      <c r="F31" s="43">
        <f t="shared" si="1"/>
        <v>0</v>
      </c>
      <c r="G31" s="19">
        <v>0</v>
      </c>
      <c r="H31" s="19">
        <v>0</v>
      </c>
      <c r="I31" s="44">
        <v>0</v>
      </c>
      <c r="J31" s="45">
        <v>0</v>
      </c>
      <c r="K31" s="48">
        <f t="shared" si="3"/>
        <v>0</v>
      </c>
    </row>
    <row r="32" spans="1:11" x14ac:dyDescent="0.25">
      <c r="A32" s="25" t="s">
        <v>32</v>
      </c>
      <c r="B32" s="26"/>
      <c r="C32" s="27">
        <f>C15</f>
        <v>2017</v>
      </c>
      <c r="D32" s="28"/>
      <c r="E32" s="28"/>
      <c r="F32" s="29"/>
      <c r="G32" s="30">
        <f>G15</f>
        <v>2016</v>
      </c>
      <c r="H32" s="31"/>
      <c r="I32" s="32"/>
      <c r="J32" s="33" t="str">
        <f>J15</f>
        <v>%   +/-    Real dari Th Lalu</v>
      </c>
      <c r="K32" s="34" t="str">
        <f>K15</f>
        <v>Jml  Realisasi    +/-    dari Thn Lalu Rp.</v>
      </c>
    </row>
    <row r="33" spans="1:11" ht="42" x14ac:dyDescent="0.25">
      <c r="A33" s="35"/>
      <c r="B33" s="36"/>
      <c r="C33" s="12" t="str">
        <f>C16</f>
        <v>Anggaran 2017</v>
      </c>
      <c r="D33" s="13" t="str">
        <f>D16</f>
        <v>Realisasi sd 31 Desember 2017</v>
      </c>
      <c r="E33" s="37" t="str">
        <f>E16</f>
        <v>% Realisasi Anggaran</v>
      </c>
      <c r="F33" s="38" t="s">
        <v>19</v>
      </c>
      <c r="G33" s="12" t="str">
        <f>G16</f>
        <v>Anggaran 2016</v>
      </c>
      <c r="H33" s="13" t="str">
        <f>H16</f>
        <v>Realisasi  sd 31 Des 2016</v>
      </c>
      <c r="I33" s="39" t="str">
        <f>I16</f>
        <v>% Realisasi Anggaran</v>
      </c>
      <c r="J33" s="40"/>
      <c r="K33" s="41"/>
    </row>
    <row r="34" spans="1:11" x14ac:dyDescent="0.25">
      <c r="A34" s="14"/>
      <c r="B34" s="49" t="s">
        <v>9</v>
      </c>
      <c r="C34" s="50">
        <f>C35+C65+C97+C98</f>
        <v>13110198170</v>
      </c>
      <c r="D34" s="50">
        <f>D35+D65+D97+D98</f>
        <v>12236138395</v>
      </c>
      <c r="E34" s="43">
        <f>SUM(D34/C34)*100</f>
        <v>93.332978161992202</v>
      </c>
      <c r="F34" s="43">
        <f t="shared" ref="F34:F95" si="4">C34-D34</f>
        <v>874059775</v>
      </c>
      <c r="G34" s="50">
        <f>G35+G65+G97+G98</f>
        <v>14665881077</v>
      </c>
      <c r="H34" s="50">
        <f>H35+H65+H97+H98</f>
        <v>13664851938</v>
      </c>
      <c r="I34" s="44">
        <f t="shared" ref="I34:I80" si="5">SUM(H34/G34)*100</f>
        <v>93.174435727766266</v>
      </c>
      <c r="J34" s="51">
        <f t="shared" ref="J34:J75" si="6">(D34-H34)/H34*100</f>
        <v>-10.455389853343027</v>
      </c>
      <c r="K34" s="52">
        <f>K35+K65+K97+K98</f>
        <v>-1428713543</v>
      </c>
    </row>
    <row r="35" spans="1:11" ht="22.5" x14ac:dyDescent="0.25">
      <c r="A35" s="14"/>
      <c r="B35" s="49" t="s">
        <v>33</v>
      </c>
      <c r="C35" s="50">
        <f>C36+C44</f>
        <v>5162698170</v>
      </c>
      <c r="D35" s="22">
        <f>D36+D44</f>
        <v>4343707240</v>
      </c>
      <c r="E35" s="43">
        <f>SUM(D35/C35)*100</f>
        <v>84.1363778584019</v>
      </c>
      <c r="F35" s="43">
        <f t="shared" si="4"/>
        <v>818990930</v>
      </c>
      <c r="G35" s="50">
        <f>G36+G44</f>
        <v>10811047577</v>
      </c>
      <c r="H35" s="22">
        <f>H36+H44</f>
        <v>10233979738</v>
      </c>
      <c r="I35" s="44">
        <f t="shared" si="5"/>
        <v>94.662239390864528</v>
      </c>
      <c r="J35" s="51">
        <f t="shared" si="6"/>
        <v>-57.556030486641561</v>
      </c>
      <c r="K35" s="23">
        <f>K36+K44</f>
        <v>-5890272498</v>
      </c>
    </row>
    <row r="36" spans="1:11" ht="22.5" x14ac:dyDescent="0.25">
      <c r="A36" s="46"/>
      <c r="B36" s="49" t="s">
        <v>34</v>
      </c>
      <c r="C36" s="50">
        <f>SUM(C37:C43)</f>
        <v>4445738170</v>
      </c>
      <c r="D36" s="50">
        <f>SUM(D37:D43)</f>
        <v>3764397696</v>
      </c>
      <c r="E36" s="43">
        <f>SUM(D36/C36)*100</f>
        <v>84.67430046605736</v>
      </c>
      <c r="F36" s="43">
        <f t="shared" si="4"/>
        <v>681340474</v>
      </c>
      <c r="G36" s="50">
        <f>SUM(G37:G43)</f>
        <v>5655464077</v>
      </c>
      <c r="H36" s="50">
        <f>SUM(H37:H43)</f>
        <v>5441790707</v>
      </c>
      <c r="I36" s="44">
        <f t="shared" si="5"/>
        <v>96.22182429079551</v>
      </c>
      <c r="J36" s="51">
        <f t="shared" si="6"/>
        <v>-30.824283793977969</v>
      </c>
      <c r="K36" s="52">
        <f>SUM(K37:K43)</f>
        <v>-1677393011</v>
      </c>
    </row>
    <row r="37" spans="1:11" ht="33.75" x14ac:dyDescent="0.25">
      <c r="A37" s="17"/>
      <c r="B37" s="18" t="s">
        <v>35</v>
      </c>
      <c r="C37" s="53">
        <v>3063268170</v>
      </c>
      <c r="D37" s="53">
        <v>2553580696</v>
      </c>
      <c r="E37" s="54">
        <f>SUM(D37/C37)*100</f>
        <v>83.361317203906438</v>
      </c>
      <c r="F37" s="43">
        <f t="shared" si="4"/>
        <v>509687474</v>
      </c>
      <c r="G37" s="55">
        <v>2774135000</v>
      </c>
      <c r="H37" s="55">
        <v>2683615509</v>
      </c>
      <c r="I37" s="56">
        <f t="shared" si="5"/>
        <v>96.737019251045822</v>
      </c>
      <c r="J37" s="51">
        <f t="shared" si="6"/>
        <v>-4.8455083287417384</v>
      </c>
      <c r="K37" s="48">
        <f>D37-H37</f>
        <v>-130034813</v>
      </c>
    </row>
    <row r="38" spans="1:11" ht="33.75" x14ac:dyDescent="0.25">
      <c r="A38" s="17"/>
      <c r="B38" s="18" t="s">
        <v>36</v>
      </c>
      <c r="C38" s="53">
        <v>1267800000</v>
      </c>
      <c r="D38" s="53">
        <v>1117247000</v>
      </c>
      <c r="E38" s="54">
        <f>SUM(D38/C38)*100</f>
        <v>88.124861965609711</v>
      </c>
      <c r="F38" s="43">
        <f t="shared" si="4"/>
        <v>150553000</v>
      </c>
      <c r="G38" s="55">
        <v>988200000</v>
      </c>
      <c r="H38" s="55">
        <v>932479000</v>
      </c>
      <c r="I38" s="56">
        <f t="shared" si="5"/>
        <v>94.361364096336771</v>
      </c>
      <c r="J38" s="51">
        <f t="shared" si="6"/>
        <v>19.814708963955223</v>
      </c>
      <c r="K38" s="48">
        <f t="shared" ref="K38:K78" si="7">D38-H38</f>
        <v>184768000</v>
      </c>
    </row>
    <row r="39" spans="1:11" ht="33.75" x14ac:dyDescent="0.25">
      <c r="A39" s="17"/>
      <c r="B39" s="18" t="s">
        <v>37</v>
      </c>
      <c r="C39" s="53">
        <v>0</v>
      </c>
      <c r="D39" s="53">
        <v>0</v>
      </c>
      <c r="E39" s="43">
        <v>0</v>
      </c>
      <c r="F39" s="43">
        <f t="shared" si="4"/>
        <v>0</v>
      </c>
      <c r="G39" s="55">
        <v>1545250000</v>
      </c>
      <c r="H39" s="55">
        <v>1524456257</v>
      </c>
      <c r="I39" s="56">
        <f t="shared" si="5"/>
        <v>98.654344410289596</v>
      </c>
      <c r="J39" s="51">
        <f t="shared" si="6"/>
        <v>-100</v>
      </c>
      <c r="K39" s="48">
        <f t="shared" si="7"/>
        <v>-1524456257</v>
      </c>
    </row>
    <row r="40" spans="1:11" ht="33.75" x14ac:dyDescent="0.25">
      <c r="A40" s="17"/>
      <c r="B40" s="18" t="s">
        <v>38</v>
      </c>
      <c r="C40" s="53">
        <v>6970000</v>
      </c>
      <c r="D40" s="53">
        <v>0</v>
      </c>
      <c r="E40" s="54">
        <f>SUM(D40/C40)*100</f>
        <v>0</v>
      </c>
      <c r="F40" s="43">
        <f t="shared" si="4"/>
        <v>6970000</v>
      </c>
      <c r="G40" s="55">
        <v>286043077</v>
      </c>
      <c r="H40" s="55">
        <v>239671941</v>
      </c>
      <c r="I40" s="56">
        <f t="shared" si="5"/>
        <v>83.788757803077331</v>
      </c>
      <c r="J40" s="51">
        <f t="shared" si="6"/>
        <v>-100</v>
      </c>
      <c r="K40" s="48">
        <f t="shared" si="7"/>
        <v>-239671941</v>
      </c>
    </row>
    <row r="41" spans="1:11" ht="22.5" x14ac:dyDescent="0.25">
      <c r="A41" s="17"/>
      <c r="B41" s="18" t="s">
        <v>39</v>
      </c>
      <c r="C41" s="53">
        <v>107700000</v>
      </c>
      <c r="D41" s="53">
        <v>93570000</v>
      </c>
      <c r="E41" s="54">
        <f>SUM(D41/C41)*100</f>
        <v>86.880222841225631</v>
      </c>
      <c r="F41" s="43">
        <f t="shared" si="4"/>
        <v>14130000</v>
      </c>
      <c r="G41" s="55">
        <v>0</v>
      </c>
      <c r="H41" s="55">
        <v>0</v>
      </c>
      <c r="I41" s="44">
        <v>0</v>
      </c>
      <c r="J41" s="51">
        <v>0</v>
      </c>
      <c r="K41" s="48">
        <f t="shared" si="7"/>
        <v>93570000</v>
      </c>
    </row>
    <row r="42" spans="1:11" ht="22.5" x14ac:dyDescent="0.25">
      <c r="A42" s="17"/>
      <c r="B42" s="18" t="s">
        <v>40</v>
      </c>
      <c r="C42" s="53">
        <v>0</v>
      </c>
      <c r="D42" s="53">
        <v>0</v>
      </c>
      <c r="E42" s="43">
        <v>0</v>
      </c>
      <c r="F42" s="43">
        <f t="shared" si="4"/>
        <v>0</v>
      </c>
      <c r="G42" s="55">
        <v>61836000</v>
      </c>
      <c r="H42" s="55">
        <v>61568000</v>
      </c>
      <c r="I42" s="56">
        <f t="shared" si="5"/>
        <v>99.566595510705739</v>
      </c>
      <c r="J42" s="51">
        <f t="shared" si="6"/>
        <v>-100</v>
      </c>
      <c r="K42" s="48">
        <f t="shared" si="7"/>
        <v>-61568000</v>
      </c>
    </row>
    <row r="43" spans="1:11" ht="33.75" x14ac:dyDescent="0.25">
      <c r="A43" s="17"/>
      <c r="B43" s="18" t="s">
        <v>41</v>
      </c>
      <c r="C43" s="53">
        <v>0</v>
      </c>
      <c r="D43" s="53">
        <v>0</v>
      </c>
      <c r="E43" s="43">
        <v>0</v>
      </c>
      <c r="F43" s="43">
        <f t="shared" si="4"/>
        <v>0</v>
      </c>
      <c r="G43" s="55">
        <v>0</v>
      </c>
      <c r="H43" s="55">
        <v>0</v>
      </c>
      <c r="I43" s="44">
        <v>0</v>
      </c>
      <c r="J43" s="51">
        <v>0</v>
      </c>
      <c r="K43" s="48">
        <f t="shared" si="7"/>
        <v>0</v>
      </c>
    </row>
    <row r="44" spans="1:11" ht="22.5" x14ac:dyDescent="0.25">
      <c r="A44" s="46"/>
      <c r="B44" s="49" t="s">
        <v>42</v>
      </c>
      <c r="C44" s="50">
        <f>SUM(C45:C64)</f>
        <v>716960000</v>
      </c>
      <c r="D44" s="50">
        <f>SUM(D45:D64)</f>
        <v>579309544</v>
      </c>
      <c r="E44" s="43">
        <f t="shared" ref="E44:E49" si="8">SUM(D44/C44)*100</f>
        <v>80.800817897790665</v>
      </c>
      <c r="F44" s="43">
        <f t="shared" si="4"/>
        <v>137650456</v>
      </c>
      <c r="G44" s="50">
        <f>SUM(G45:G64)</f>
        <v>5155583500</v>
      </c>
      <c r="H44" s="50">
        <f>SUM(H45:H64)</f>
        <v>4792189031</v>
      </c>
      <c r="I44" s="44">
        <f t="shared" si="5"/>
        <v>92.951438590801601</v>
      </c>
      <c r="J44" s="51">
        <f t="shared" si="6"/>
        <v>-87.911379533392193</v>
      </c>
      <c r="K44" s="52">
        <f>SUM(K45:K64)</f>
        <v>-4212879487</v>
      </c>
    </row>
    <row r="45" spans="1:11" ht="45" x14ac:dyDescent="0.25">
      <c r="A45" s="17"/>
      <c r="B45" s="18" t="s">
        <v>43</v>
      </c>
      <c r="C45" s="53">
        <v>41494500</v>
      </c>
      <c r="D45" s="19">
        <v>38498500</v>
      </c>
      <c r="E45" s="54">
        <f t="shared" si="8"/>
        <v>92.779765993083416</v>
      </c>
      <c r="F45" s="43">
        <f t="shared" si="4"/>
        <v>2996000</v>
      </c>
      <c r="G45" s="19">
        <v>257678050</v>
      </c>
      <c r="H45" s="19">
        <v>251258175</v>
      </c>
      <c r="I45" s="56">
        <f t="shared" si="5"/>
        <v>97.50856737700397</v>
      </c>
      <c r="J45" s="51">
        <f t="shared" si="6"/>
        <v>-84.677712476419913</v>
      </c>
      <c r="K45" s="48">
        <f t="shared" si="7"/>
        <v>-212759675</v>
      </c>
    </row>
    <row r="46" spans="1:11" ht="33.75" x14ac:dyDescent="0.25">
      <c r="A46" s="17"/>
      <c r="B46" s="18" t="s">
        <v>44</v>
      </c>
      <c r="C46" s="53">
        <v>51340500</v>
      </c>
      <c r="D46" s="19">
        <v>22440500</v>
      </c>
      <c r="E46" s="54">
        <f t="shared" si="8"/>
        <v>43.70915748775333</v>
      </c>
      <c r="F46" s="43">
        <f t="shared" si="4"/>
        <v>28900000</v>
      </c>
      <c r="G46" s="19">
        <v>131881500</v>
      </c>
      <c r="H46" s="19">
        <v>104568080</v>
      </c>
      <c r="I46" s="56">
        <f t="shared" si="5"/>
        <v>79.289422701440301</v>
      </c>
      <c r="J46" s="51">
        <f t="shared" si="6"/>
        <v>-78.539818269590484</v>
      </c>
      <c r="K46" s="48">
        <f t="shared" si="7"/>
        <v>-82127580</v>
      </c>
    </row>
    <row r="47" spans="1:11" ht="33.75" x14ac:dyDescent="0.25">
      <c r="A47" s="17"/>
      <c r="B47" s="18" t="s">
        <v>45</v>
      </c>
      <c r="C47" s="53">
        <v>419540000</v>
      </c>
      <c r="D47" s="19">
        <v>320909523</v>
      </c>
      <c r="E47" s="54">
        <f t="shared" si="8"/>
        <v>76.490804929208181</v>
      </c>
      <c r="F47" s="43">
        <f t="shared" si="4"/>
        <v>98630477</v>
      </c>
      <c r="G47" s="19">
        <v>2155778450</v>
      </c>
      <c r="H47" s="19">
        <v>2016140849</v>
      </c>
      <c r="I47" s="56">
        <f t="shared" si="5"/>
        <v>93.522636753326864</v>
      </c>
      <c r="J47" s="51">
        <f t="shared" si="6"/>
        <v>-84.082980950504009</v>
      </c>
      <c r="K47" s="48">
        <f t="shared" si="7"/>
        <v>-1695231326</v>
      </c>
    </row>
    <row r="48" spans="1:11" ht="45" x14ac:dyDescent="0.25">
      <c r="A48" s="17"/>
      <c r="B48" s="18" t="s">
        <v>46</v>
      </c>
      <c r="C48" s="53">
        <v>27500000</v>
      </c>
      <c r="D48" s="19">
        <v>27424021</v>
      </c>
      <c r="E48" s="54">
        <f t="shared" si="8"/>
        <v>99.723712727272726</v>
      </c>
      <c r="F48" s="43">
        <f t="shared" si="4"/>
        <v>75979</v>
      </c>
      <c r="G48" s="19">
        <v>123000000</v>
      </c>
      <c r="H48" s="19">
        <v>60166046</v>
      </c>
      <c r="I48" s="56">
        <f t="shared" si="5"/>
        <v>48.915484552845527</v>
      </c>
      <c r="J48" s="51">
        <f t="shared" si="6"/>
        <v>-54.419439495824605</v>
      </c>
      <c r="K48" s="48">
        <f t="shared" si="7"/>
        <v>-32742025</v>
      </c>
    </row>
    <row r="49" spans="1:11" ht="45" x14ac:dyDescent="0.25">
      <c r="A49" s="17"/>
      <c r="B49" s="18" t="s">
        <v>47</v>
      </c>
      <c r="C49" s="53">
        <v>13446000</v>
      </c>
      <c r="D49" s="19">
        <v>12446000</v>
      </c>
      <c r="E49" s="54">
        <f t="shared" si="8"/>
        <v>92.562843968466453</v>
      </c>
      <c r="F49" s="43">
        <f t="shared" si="4"/>
        <v>1000000</v>
      </c>
      <c r="G49" s="19">
        <v>512523800</v>
      </c>
      <c r="H49" s="19">
        <v>508758620</v>
      </c>
      <c r="I49" s="56">
        <f t="shared" si="5"/>
        <v>99.265364847447074</v>
      </c>
      <c r="J49" s="51">
        <f t="shared" si="6"/>
        <v>-97.553653243261024</v>
      </c>
      <c r="K49" s="48">
        <f t="shared" si="7"/>
        <v>-496312620</v>
      </c>
    </row>
    <row r="50" spans="1:11" ht="67.5" x14ac:dyDescent="0.25">
      <c r="A50" s="17"/>
      <c r="B50" s="18" t="s">
        <v>48</v>
      </c>
      <c r="C50" s="53">
        <v>0</v>
      </c>
      <c r="D50" s="19">
        <v>0</v>
      </c>
      <c r="E50" s="43">
        <v>0</v>
      </c>
      <c r="F50" s="43">
        <f t="shared" si="4"/>
        <v>0</v>
      </c>
      <c r="G50" s="19">
        <v>106550148</v>
      </c>
      <c r="H50" s="19">
        <v>106550148</v>
      </c>
      <c r="I50" s="56">
        <f t="shared" si="5"/>
        <v>100</v>
      </c>
      <c r="J50" s="51">
        <f t="shared" si="6"/>
        <v>-100</v>
      </c>
      <c r="K50" s="48">
        <f t="shared" si="7"/>
        <v>-106550148</v>
      </c>
    </row>
    <row r="51" spans="1:11" ht="45" x14ac:dyDescent="0.25">
      <c r="A51" s="17"/>
      <c r="B51" s="18" t="s">
        <v>49</v>
      </c>
      <c r="C51" s="53">
        <v>1500000</v>
      </c>
      <c r="D51" s="19">
        <v>1500000</v>
      </c>
      <c r="E51" s="54">
        <v>0</v>
      </c>
      <c r="F51" s="43">
        <f t="shared" si="4"/>
        <v>0</v>
      </c>
      <c r="G51" s="19">
        <v>30000000</v>
      </c>
      <c r="H51" s="19">
        <v>21600000</v>
      </c>
      <c r="I51" s="56">
        <f t="shared" si="5"/>
        <v>72</v>
      </c>
      <c r="J51" s="51">
        <f t="shared" si="6"/>
        <v>-93.055555555555557</v>
      </c>
      <c r="K51" s="48">
        <f t="shared" si="7"/>
        <v>-20100000</v>
      </c>
    </row>
    <row r="52" spans="1:11" ht="67.5" x14ac:dyDescent="0.25">
      <c r="A52" s="17"/>
      <c r="B52" s="18" t="s">
        <v>50</v>
      </c>
      <c r="C52" s="53">
        <v>39500000</v>
      </c>
      <c r="D52" s="19">
        <v>39500000</v>
      </c>
      <c r="E52" s="54">
        <f>SUM(D52/C52)*100</f>
        <v>100</v>
      </c>
      <c r="F52" s="43">
        <f t="shared" si="4"/>
        <v>0</v>
      </c>
      <c r="G52" s="19">
        <v>0</v>
      </c>
      <c r="H52" s="19">
        <v>0</v>
      </c>
      <c r="I52" s="44">
        <v>0</v>
      </c>
      <c r="J52" s="51">
        <v>0</v>
      </c>
      <c r="K52" s="48">
        <f t="shared" si="7"/>
        <v>39500000</v>
      </c>
    </row>
    <row r="53" spans="1:11" ht="45" x14ac:dyDescent="0.25">
      <c r="A53" s="17"/>
      <c r="B53" s="18" t="s">
        <v>51</v>
      </c>
      <c r="C53" s="53">
        <v>117039000</v>
      </c>
      <c r="D53" s="19">
        <v>110991000</v>
      </c>
      <c r="E53" s="54">
        <f>SUM(D53/C53)*100</f>
        <v>94.832491733524733</v>
      </c>
      <c r="F53" s="43">
        <f t="shared" si="4"/>
        <v>6048000</v>
      </c>
      <c r="G53" s="19">
        <v>194123052</v>
      </c>
      <c r="H53" s="19">
        <v>178851500</v>
      </c>
      <c r="I53" s="56">
        <f t="shared" si="5"/>
        <v>92.133055892815861</v>
      </c>
      <c r="J53" s="51">
        <f t="shared" si="6"/>
        <v>-37.942371185033394</v>
      </c>
      <c r="K53" s="48">
        <f t="shared" si="7"/>
        <v>-67860500</v>
      </c>
    </row>
    <row r="54" spans="1:11" ht="45" x14ac:dyDescent="0.25">
      <c r="A54" s="17"/>
      <c r="B54" s="18" t="s">
        <v>52</v>
      </c>
      <c r="C54" s="53">
        <v>0</v>
      </c>
      <c r="D54" s="19">
        <v>0</v>
      </c>
      <c r="E54" s="43">
        <v>0</v>
      </c>
      <c r="F54" s="43">
        <f t="shared" si="4"/>
        <v>0</v>
      </c>
      <c r="G54" s="19">
        <v>4230000</v>
      </c>
      <c r="H54" s="19">
        <v>4230000</v>
      </c>
      <c r="I54" s="56">
        <f t="shared" si="5"/>
        <v>100</v>
      </c>
      <c r="J54" s="51">
        <f t="shared" si="6"/>
        <v>-100</v>
      </c>
      <c r="K54" s="48">
        <f t="shared" si="7"/>
        <v>-4230000</v>
      </c>
    </row>
    <row r="55" spans="1:11" ht="33.75" x14ac:dyDescent="0.25">
      <c r="A55" s="17"/>
      <c r="B55" s="18" t="s">
        <v>53</v>
      </c>
      <c r="C55" s="53">
        <v>5600000</v>
      </c>
      <c r="D55" s="19">
        <v>5600000</v>
      </c>
      <c r="E55" s="54">
        <f>SUM(D55/C55)*100</f>
        <v>100</v>
      </c>
      <c r="F55" s="43">
        <f t="shared" si="4"/>
        <v>0</v>
      </c>
      <c r="G55" s="19">
        <v>445518500</v>
      </c>
      <c r="H55" s="19">
        <v>383654819</v>
      </c>
      <c r="I55" s="56">
        <f t="shared" si="5"/>
        <v>86.114228477605309</v>
      </c>
      <c r="J55" s="51">
        <f t="shared" si="6"/>
        <v>-98.540354578473313</v>
      </c>
      <c r="K55" s="48">
        <f t="shared" si="7"/>
        <v>-378054819</v>
      </c>
    </row>
    <row r="56" spans="1:11" ht="33.75" x14ac:dyDescent="0.25">
      <c r="A56" s="17"/>
      <c r="B56" s="18" t="s">
        <v>54</v>
      </c>
      <c r="C56" s="53">
        <v>0</v>
      </c>
      <c r="D56" s="19">
        <v>0</v>
      </c>
      <c r="E56" s="43">
        <v>0</v>
      </c>
      <c r="F56" s="43">
        <f t="shared" si="4"/>
        <v>0</v>
      </c>
      <c r="G56" s="19">
        <v>0</v>
      </c>
      <c r="H56" s="19">
        <v>0</v>
      </c>
      <c r="I56" s="44">
        <v>0</v>
      </c>
      <c r="J56" s="51">
        <v>0</v>
      </c>
      <c r="K56" s="48">
        <f t="shared" si="7"/>
        <v>0</v>
      </c>
    </row>
    <row r="57" spans="1:11" ht="67.5" x14ac:dyDescent="0.25">
      <c r="A57" s="17"/>
      <c r="B57" s="18" t="s">
        <v>55</v>
      </c>
      <c r="C57" s="53">
        <v>0</v>
      </c>
      <c r="D57" s="19">
        <v>0</v>
      </c>
      <c r="E57" s="43">
        <v>0</v>
      </c>
      <c r="F57" s="43">
        <f t="shared" si="4"/>
        <v>0</v>
      </c>
      <c r="G57" s="19">
        <v>0</v>
      </c>
      <c r="H57" s="19">
        <v>0</v>
      </c>
      <c r="I57" s="44">
        <v>0</v>
      </c>
      <c r="J57" s="51">
        <v>0</v>
      </c>
      <c r="K57" s="48">
        <f t="shared" si="7"/>
        <v>0</v>
      </c>
    </row>
    <row r="58" spans="1:11" ht="45" x14ac:dyDescent="0.25">
      <c r="A58" s="17"/>
      <c r="B58" s="18" t="s">
        <v>56</v>
      </c>
      <c r="C58" s="53">
        <v>0</v>
      </c>
      <c r="D58" s="19">
        <v>0</v>
      </c>
      <c r="E58" s="43">
        <v>0</v>
      </c>
      <c r="F58" s="43">
        <f t="shared" si="4"/>
        <v>0</v>
      </c>
      <c r="G58" s="19">
        <v>0</v>
      </c>
      <c r="H58" s="19">
        <v>0</v>
      </c>
      <c r="I58" s="44">
        <v>0</v>
      </c>
      <c r="J58" s="51">
        <v>0</v>
      </c>
      <c r="K58" s="48">
        <f t="shared" si="7"/>
        <v>0</v>
      </c>
    </row>
    <row r="59" spans="1:11" ht="67.5" x14ac:dyDescent="0.25">
      <c r="A59" s="17"/>
      <c r="B59" s="18" t="s">
        <v>57</v>
      </c>
      <c r="C59" s="53">
        <v>0</v>
      </c>
      <c r="D59" s="19">
        <v>0</v>
      </c>
      <c r="E59" s="43">
        <v>0</v>
      </c>
      <c r="F59" s="43">
        <f t="shared" si="4"/>
        <v>0</v>
      </c>
      <c r="G59" s="19">
        <v>0</v>
      </c>
      <c r="H59" s="19">
        <v>0</v>
      </c>
      <c r="I59" s="44">
        <v>0</v>
      </c>
      <c r="J59" s="51">
        <v>0</v>
      </c>
      <c r="K59" s="48">
        <f t="shared" si="7"/>
        <v>0</v>
      </c>
    </row>
    <row r="60" spans="1:11" ht="45" x14ac:dyDescent="0.25">
      <c r="A60" s="17"/>
      <c r="B60" s="18" t="s">
        <v>58</v>
      </c>
      <c r="C60" s="53">
        <v>0</v>
      </c>
      <c r="D60" s="19">
        <v>0</v>
      </c>
      <c r="E60" s="43">
        <v>0</v>
      </c>
      <c r="F60" s="43">
        <f t="shared" si="4"/>
        <v>0</v>
      </c>
      <c r="G60" s="19">
        <v>0</v>
      </c>
      <c r="H60" s="19">
        <v>0</v>
      </c>
      <c r="I60" s="44">
        <v>0</v>
      </c>
      <c r="J60" s="51">
        <v>0</v>
      </c>
      <c r="K60" s="48">
        <f t="shared" si="7"/>
        <v>0</v>
      </c>
    </row>
    <row r="61" spans="1:11" ht="22.5" x14ac:dyDescent="0.25">
      <c r="A61" s="17"/>
      <c r="B61" s="18" t="s">
        <v>59</v>
      </c>
      <c r="C61" s="53">
        <v>0</v>
      </c>
      <c r="D61" s="19">
        <v>0</v>
      </c>
      <c r="E61" s="43">
        <v>0</v>
      </c>
      <c r="F61" s="43">
        <f t="shared" si="4"/>
        <v>0</v>
      </c>
      <c r="G61" s="19">
        <v>646005000</v>
      </c>
      <c r="H61" s="19">
        <v>609590000</v>
      </c>
      <c r="I61" s="56">
        <f t="shared" si="5"/>
        <v>94.363046725644537</v>
      </c>
      <c r="J61" s="51">
        <f t="shared" si="6"/>
        <v>-100</v>
      </c>
      <c r="K61" s="48">
        <f t="shared" si="7"/>
        <v>-609590000</v>
      </c>
    </row>
    <row r="62" spans="1:11" ht="22.5" x14ac:dyDescent="0.25">
      <c r="A62" s="17"/>
      <c r="B62" s="18" t="s">
        <v>60</v>
      </c>
      <c r="C62" s="53">
        <v>0</v>
      </c>
      <c r="D62" s="19">
        <v>0</v>
      </c>
      <c r="E62" s="43">
        <v>0</v>
      </c>
      <c r="F62" s="43">
        <f t="shared" si="4"/>
        <v>0</v>
      </c>
      <c r="G62" s="19">
        <v>0</v>
      </c>
      <c r="H62" s="19">
        <v>0</v>
      </c>
      <c r="I62" s="44">
        <v>0</v>
      </c>
      <c r="J62" s="51">
        <v>0</v>
      </c>
      <c r="K62" s="48">
        <f t="shared" si="7"/>
        <v>0</v>
      </c>
    </row>
    <row r="63" spans="1:11" ht="101.25" x14ac:dyDescent="0.25">
      <c r="A63" s="17"/>
      <c r="B63" s="18" t="s">
        <v>61</v>
      </c>
      <c r="C63" s="53">
        <v>0</v>
      </c>
      <c r="D63" s="19">
        <v>0</v>
      </c>
      <c r="E63" s="43">
        <v>0</v>
      </c>
      <c r="F63" s="43">
        <f t="shared" si="4"/>
        <v>0</v>
      </c>
      <c r="G63" s="19">
        <v>548295000</v>
      </c>
      <c r="H63" s="19">
        <v>546820794</v>
      </c>
      <c r="I63" s="56">
        <f t="shared" si="5"/>
        <v>99.731129045495578</v>
      </c>
      <c r="J63" s="51">
        <f t="shared" si="6"/>
        <v>-100</v>
      </c>
      <c r="K63" s="48">
        <f t="shared" si="7"/>
        <v>-546820794</v>
      </c>
    </row>
    <row r="64" spans="1:11" ht="45" x14ac:dyDescent="0.25">
      <c r="A64" s="17"/>
      <c r="B64" s="18" t="s">
        <v>62</v>
      </c>
      <c r="C64" s="53">
        <v>0</v>
      </c>
      <c r="D64" s="19">
        <v>0</v>
      </c>
      <c r="E64" s="43">
        <v>0</v>
      </c>
      <c r="F64" s="43">
        <f t="shared" si="4"/>
        <v>0</v>
      </c>
      <c r="G64" s="19">
        <v>0</v>
      </c>
      <c r="H64" s="19">
        <v>0</v>
      </c>
      <c r="I64" s="44">
        <v>0</v>
      </c>
      <c r="J64" s="51">
        <v>0</v>
      </c>
      <c r="K64" s="48">
        <f t="shared" si="7"/>
        <v>0</v>
      </c>
    </row>
    <row r="65" spans="1:11" ht="22.5" x14ac:dyDescent="0.25">
      <c r="A65" s="14"/>
      <c r="B65" s="49" t="s">
        <v>11</v>
      </c>
      <c r="C65" s="50">
        <f>C66+C69+C79+C84+C91+C95</f>
        <v>7947500000</v>
      </c>
      <c r="D65" s="50">
        <f>D66+D69+D79+D84+D91+D95</f>
        <v>7892431155</v>
      </c>
      <c r="E65" s="43">
        <f>SUM(D65/C65)*100</f>
        <v>99.307092230261091</v>
      </c>
      <c r="F65" s="43">
        <f t="shared" si="4"/>
        <v>55068845</v>
      </c>
      <c r="G65" s="50">
        <f>G66+G69+G79+G84+G91+G95</f>
        <v>3854833500</v>
      </c>
      <c r="H65" s="50">
        <f>H66+H69+H79+H84+H91+H95</f>
        <v>3430872200</v>
      </c>
      <c r="I65" s="44">
        <f t="shared" si="5"/>
        <v>89.001825889496914</v>
      </c>
      <c r="J65" s="51">
        <f t="shared" si="6"/>
        <v>130.04153739681706</v>
      </c>
      <c r="K65" s="23">
        <f t="shared" si="7"/>
        <v>4461558955</v>
      </c>
    </row>
    <row r="66" spans="1:11" ht="22.5" x14ac:dyDescent="0.25">
      <c r="A66" s="14" t="s">
        <v>63</v>
      </c>
      <c r="B66" s="57" t="s">
        <v>64</v>
      </c>
      <c r="C66" s="50">
        <f>SUM(C67:C68)</f>
        <v>0</v>
      </c>
      <c r="D66" s="50">
        <f>SUM(D67:D68)</f>
        <v>0</v>
      </c>
      <c r="E66" s="43">
        <v>0</v>
      </c>
      <c r="F66" s="43">
        <f t="shared" si="4"/>
        <v>0</v>
      </c>
      <c r="G66" s="50">
        <f>SUM(G67:G68)</f>
        <v>0</v>
      </c>
      <c r="H66" s="50">
        <f>SUM(H67:H68)</f>
        <v>0</v>
      </c>
      <c r="I66" s="44">
        <v>0</v>
      </c>
      <c r="J66" s="51">
        <v>0</v>
      </c>
      <c r="K66" s="23">
        <f t="shared" si="7"/>
        <v>0</v>
      </c>
    </row>
    <row r="67" spans="1:11" ht="56.25" x14ac:dyDescent="0.25">
      <c r="A67" s="17"/>
      <c r="B67" s="18" t="s">
        <v>65</v>
      </c>
      <c r="C67" s="58">
        <v>0</v>
      </c>
      <c r="D67" s="58">
        <v>0</v>
      </c>
      <c r="E67" s="43">
        <v>0</v>
      </c>
      <c r="F67" s="43">
        <f t="shared" si="4"/>
        <v>0</v>
      </c>
      <c r="G67" s="58">
        <v>0</v>
      </c>
      <c r="H67" s="58">
        <v>0</v>
      </c>
      <c r="I67" s="44">
        <v>0</v>
      </c>
      <c r="J67" s="51">
        <v>0</v>
      </c>
      <c r="K67" s="23">
        <f t="shared" si="7"/>
        <v>0</v>
      </c>
    </row>
    <row r="68" spans="1:11" ht="67.5" x14ac:dyDescent="0.25">
      <c r="A68" s="17"/>
      <c r="B68" s="18" t="s">
        <v>66</v>
      </c>
      <c r="C68" s="58">
        <v>0</v>
      </c>
      <c r="D68" s="58">
        <v>0</v>
      </c>
      <c r="E68" s="43">
        <v>0</v>
      </c>
      <c r="F68" s="43">
        <f t="shared" si="4"/>
        <v>0</v>
      </c>
      <c r="G68" s="58">
        <v>0</v>
      </c>
      <c r="H68" s="58">
        <v>0</v>
      </c>
      <c r="I68" s="44">
        <v>0</v>
      </c>
      <c r="J68" s="51">
        <v>0</v>
      </c>
      <c r="K68" s="23">
        <f t="shared" si="7"/>
        <v>0</v>
      </c>
    </row>
    <row r="69" spans="1:11" ht="33.75" x14ac:dyDescent="0.25">
      <c r="A69" s="14" t="s">
        <v>67</v>
      </c>
      <c r="B69" s="57" t="s">
        <v>68</v>
      </c>
      <c r="C69" s="59">
        <f>C70+C71+C72+C73+C74+C75+C76+C77+C78</f>
        <v>105000000</v>
      </c>
      <c r="D69" s="59">
        <f>D70+D71+D72+D73+D74+D75+D76+D77+D78</f>
        <v>102217780</v>
      </c>
      <c r="E69" s="54">
        <f>SUM(D69/C69)*100</f>
        <v>97.35026666666667</v>
      </c>
      <c r="F69" s="59">
        <f>F70+F71+F72+F73+F74+F75+F76+F77+F78</f>
        <v>2782220</v>
      </c>
      <c r="G69" s="59">
        <f>G70+G71+G72+G73+G74+G75+G76+G77+G78</f>
        <v>205833500</v>
      </c>
      <c r="H69" s="59">
        <f>H70+H71+H72+H73+H74+H75+H76+H77+H78</f>
        <v>139089200</v>
      </c>
      <c r="I69" s="44">
        <f t="shared" si="5"/>
        <v>67.573645689355715</v>
      </c>
      <c r="J69" s="51">
        <f t="shared" si="6"/>
        <v>-26.50918978612286</v>
      </c>
      <c r="K69" s="23">
        <f t="shared" si="7"/>
        <v>-36871420</v>
      </c>
    </row>
    <row r="70" spans="1:11" ht="22.5" x14ac:dyDescent="0.25">
      <c r="A70" s="14"/>
      <c r="B70" s="60" t="s">
        <v>69</v>
      </c>
      <c r="C70" s="58">
        <v>0</v>
      </c>
      <c r="D70" s="58">
        <v>0</v>
      </c>
      <c r="E70" s="43">
        <v>0</v>
      </c>
      <c r="F70" s="43">
        <f t="shared" si="4"/>
        <v>0</v>
      </c>
      <c r="G70" s="58">
        <v>0</v>
      </c>
      <c r="H70" s="58">
        <v>0</v>
      </c>
      <c r="I70" s="44">
        <v>0</v>
      </c>
      <c r="J70" s="51">
        <v>0</v>
      </c>
      <c r="K70" s="23">
        <f t="shared" si="7"/>
        <v>0</v>
      </c>
    </row>
    <row r="71" spans="1:11" ht="33.75" x14ac:dyDescent="0.25">
      <c r="A71" s="14"/>
      <c r="B71" s="60" t="s">
        <v>70</v>
      </c>
      <c r="C71" s="58">
        <v>0</v>
      </c>
      <c r="D71" s="58">
        <v>0</v>
      </c>
      <c r="E71" s="43">
        <v>0</v>
      </c>
      <c r="F71" s="43">
        <f t="shared" si="4"/>
        <v>0</v>
      </c>
      <c r="G71" s="58">
        <v>0</v>
      </c>
      <c r="H71" s="58">
        <v>0</v>
      </c>
      <c r="I71" s="44">
        <v>0</v>
      </c>
      <c r="J71" s="51">
        <v>0</v>
      </c>
      <c r="K71" s="23">
        <f t="shared" si="7"/>
        <v>0</v>
      </c>
    </row>
    <row r="72" spans="1:11" ht="22.5" x14ac:dyDescent="0.25">
      <c r="A72" s="17"/>
      <c r="B72" s="60" t="s">
        <v>71</v>
      </c>
      <c r="C72" s="58">
        <v>0</v>
      </c>
      <c r="D72" s="58">
        <v>0</v>
      </c>
      <c r="E72" s="43">
        <v>0</v>
      </c>
      <c r="F72" s="43">
        <f t="shared" si="4"/>
        <v>0</v>
      </c>
      <c r="G72" s="58">
        <v>50200000</v>
      </c>
      <c r="H72" s="58">
        <v>22605000</v>
      </c>
      <c r="I72" s="44">
        <f t="shared" si="5"/>
        <v>45.029880478087648</v>
      </c>
      <c r="J72" s="51">
        <f t="shared" si="6"/>
        <v>-100</v>
      </c>
      <c r="K72" s="23">
        <f t="shared" si="7"/>
        <v>-22605000</v>
      </c>
    </row>
    <row r="73" spans="1:11" ht="33.75" x14ac:dyDescent="0.25">
      <c r="A73" s="17"/>
      <c r="B73" s="60" t="s">
        <v>72</v>
      </c>
      <c r="C73" s="58">
        <v>0</v>
      </c>
      <c r="D73" s="58">
        <v>0</v>
      </c>
      <c r="E73" s="43">
        <v>0</v>
      </c>
      <c r="F73" s="43">
        <f t="shared" si="4"/>
        <v>0</v>
      </c>
      <c r="G73" s="58">
        <v>0</v>
      </c>
      <c r="H73" s="58">
        <v>0</v>
      </c>
      <c r="I73" s="44">
        <v>0</v>
      </c>
      <c r="J73" s="51">
        <v>0</v>
      </c>
      <c r="K73" s="23">
        <f t="shared" si="7"/>
        <v>0</v>
      </c>
    </row>
    <row r="74" spans="1:11" ht="22.5" x14ac:dyDescent="0.25">
      <c r="A74" s="17"/>
      <c r="B74" s="60" t="s">
        <v>73</v>
      </c>
      <c r="C74" s="58">
        <v>33300000</v>
      </c>
      <c r="D74" s="58">
        <v>32452780</v>
      </c>
      <c r="E74" s="54">
        <f>SUM(D74/C74)*100</f>
        <v>97.455795795795794</v>
      </c>
      <c r="F74" s="43">
        <f t="shared" si="4"/>
        <v>847220</v>
      </c>
      <c r="G74" s="58">
        <v>129535000</v>
      </c>
      <c r="H74" s="58">
        <v>100424200</v>
      </c>
      <c r="I74" s="56">
        <f t="shared" si="5"/>
        <v>77.526691627745393</v>
      </c>
      <c r="J74" s="51">
        <f t="shared" si="6"/>
        <v>-67.684303185885469</v>
      </c>
      <c r="K74" s="23">
        <f t="shared" si="7"/>
        <v>-67971420</v>
      </c>
    </row>
    <row r="75" spans="1:11" ht="56.25" x14ac:dyDescent="0.25">
      <c r="A75" s="17"/>
      <c r="B75" s="60" t="s">
        <v>74</v>
      </c>
      <c r="C75" s="58">
        <v>71700000</v>
      </c>
      <c r="D75" s="58">
        <v>69765000</v>
      </c>
      <c r="E75" s="54">
        <f>SUM(D75/C75)*100</f>
        <v>97.301255230125534</v>
      </c>
      <c r="F75" s="43">
        <f t="shared" si="4"/>
        <v>1935000</v>
      </c>
      <c r="G75" s="58">
        <v>26098500</v>
      </c>
      <c r="H75" s="58">
        <v>16060000</v>
      </c>
      <c r="I75" s="56">
        <f t="shared" si="5"/>
        <v>61.536103607487021</v>
      </c>
      <c r="J75" s="51">
        <f t="shared" si="6"/>
        <v>334.40224159402243</v>
      </c>
      <c r="K75" s="23">
        <f t="shared" si="7"/>
        <v>53705000</v>
      </c>
    </row>
    <row r="76" spans="1:11" ht="33.75" x14ac:dyDescent="0.25">
      <c r="A76" s="17"/>
      <c r="B76" s="60" t="s">
        <v>75</v>
      </c>
      <c r="C76" s="58">
        <v>0</v>
      </c>
      <c r="D76" s="58">
        <v>0</v>
      </c>
      <c r="E76" s="43">
        <v>0</v>
      </c>
      <c r="F76" s="43">
        <f t="shared" si="4"/>
        <v>0</v>
      </c>
      <c r="G76" s="58">
        <v>0</v>
      </c>
      <c r="H76" s="58">
        <v>0</v>
      </c>
      <c r="I76" s="44">
        <v>0</v>
      </c>
      <c r="J76" s="51">
        <v>0</v>
      </c>
      <c r="K76" s="23">
        <f t="shared" si="7"/>
        <v>0</v>
      </c>
    </row>
    <row r="77" spans="1:11" ht="33.75" x14ac:dyDescent="0.25">
      <c r="A77" s="17"/>
      <c r="B77" s="60" t="s">
        <v>76</v>
      </c>
      <c r="C77" s="58">
        <v>0</v>
      </c>
      <c r="D77" s="58">
        <v>0</v>
      </c>
      <c r="E77" s="43">
        <v>0</v>
      </c>
      <c r="F77" s="43">
        <f t="shared" si="4"/>
        <v>0</v>
      </c>
      <c r="G77" s="58">
        <v>0</v>
      </c>
      <c r="H77" s="58">
        <v>0</v>
      </c>
      <c r="I77" s="44">
        <v>0</v>
      </c>
      <c r="J77" s="51">
        <v>0</v>
      </c>
      <c r="K77" s="23">
        <f t="shared" si="7"/>
        <v>0</v>
      </c>
    </row>
    <row r="78" spans="1:11" ht="33.75" x14ac:dyDescent="0.25">
      <c r="A78" s="17"/>
      <c r="B78" s="60" t="s">
        <v>77</v>
      </c>
      <c r="C78" s="58">
        <v>0</v>
      </c>
      <c r="D78" s="58">
        <v>0</v>
      </c>
      <c r="E78" s="43">
        <v>0</v>
      </c>
      <c r="F78" s="43">
        <f t="shared" si="4"/>
        <v>0</v>
      </c>
      <c r="G78" s="58">
        <v>0</v>
      </c>
      <c r="H78" s="58">
        <v>0</v>
      </c>
      <c r="I78" s="44">
        <v>0</v>
      </c>
      <c r="J78" s="51">
        <v>0</v>
      </c>
      <c r="K78" s="23">
        <f t="shared" si="7"/>
        <v>0</v>
      </c>
    </row>
    <row r="79" spans="1:11" ht="45" x14ac:dyDescent="0.25">
      <c r="A79" s="14" t="s">
        <v>78</v>
      </c>
      <c r="B79" s="57" t="s">
        <v>79</v>
      </c>
      <c r="C79" s="59">
        <f>C80+C81+C82</f>
        <v>1054120000</v>
      </c>
      <c r="D79" s="59">
        <f>D80+D81+D82</f>
        <v>1047645000</v>
      </c>
      <c r="E79" s="54">
        <f>SUM(D79/C79)*100</f>
        <v>99.385743558608127</v>
      </c>
      <c r="F79" s="43">
        <f t="shared" si="4"/>
        <v>6475000</v>
      </c>
      <c r="G79" s="59">
        <f>G80+G81+G82</f>
        <v>3649000000</v>
      </c>
      <c r="H79" s="59">
        <f>H80+H81+H82</f>
        <v>3291783000</v>
      </c>
      <c r="I79" s="44">
        <f t="shared" si="5"/>
        <v>90.210550835845439</v>
      </c>
      <c r="J79" s="51">
        <f>(D79-H79)/H79*100</f>
        <v>-68.173934916122974</v>
      </c>
      <c r="K79" s="61">
        <f>K80+K81+K82</f>
        <v>-2244138000</v>
      </c>
    </row>
    <row r="80" spans="1:11" ht="45" x14ac:dyDescent="0.25">
      <c r="A80" s="17"/>
      <c r="B80" s="18" t="s">
        <v>80</v>
      </c>
      <c r="C80" s="58">
        <v>1054120000</v>
      </c>
      <c r="D80" s="58">
        <v>1047645000</v>
      </c>
      <c r="E80" s="54">
        <f>SUM(D80/C80)*100</f>
        <v>99.385743558608127</v>
      </c>
      <c r="F80" s="43">
        <f t="shared" si="4"/>
        <v>6475000</v>
      </c>
      <c r="G80" s="58">
        <v>3649000000</v>
      </c>
      <c r="H80" s="58">
        <v>3291783000</v>
      </c>
      <c r="I80" s="56">
        <f t="shared" si="5"/>
        <v>90.210550835845439</v>
      </c>
      <c r="J80" s="51">
        <f>(D80-H80)/H80*100</f>
        <v>-68.173934916122974</v>
      </c>
      <c r="K80" s="48">
        <f>D80-H80</f>
        <v>-2244138000</v>
      </c>
    </row>
    <row r="81" spans="1:11" ht="22.5" x14ac:dyDescent="0.25">
      <c r="A81" s="17"/>
      <c r="B81" s="18" t="s">
        <v>81</v>
      </c>
      <c r="C81" s="58">
        <v>0</v>
      </c>
      <c r="D81" s="58">
        <v>0</v>
      </c>
      <c r="E81" s="43">
        <v>0</v>
      </c>
      <c r="F81" s="43">
        <f t="shared" si="4"/>
        <v>0</v>
      </c>
      <c r="G81" s="58">
        <v>0</v>
      </c>
      <c r="H81" s="58">
        <v>0</v>
      </c>
      <c r="I81" s="44">
        <v>0</v>
      </c>
      <c r="J81" s="51">
        <v>0</v>
      </c>
      <c r="K81" s="48">
        <f>D81-H81</f>
        <v>0</v>
      </c>
    </row>
    <row r="82" spans="1:11" ht="33.75" x14ac:dyDescent="0.25">
      <c r="A82" s="17"/>
      <c r="B82" s="18" t="s">
        <v>82</v>
      </c>
      <c r="C82" s="58">
        <v>0</v>
      </c>
      <c r="D82" s="58">
        <v>0</v>
      </c>
      <c r="E82" s="43">
        <v>0</v>
      </c>
      <c r="F82" s="43">
        <f t="shared" si="4"/>
        <v>0</v>
      </c>
      <c r="G82" s="58">
        <v>0</v>
      </c>
      <c r="H82" s="58">
        <v>0</v>
      </c>
      <c r="I82" s="44">
        <v>0</v>
      </c>
      <c r="J82" s="51">
        <v>0</v>
      </c>
      <c r="K82" s="48">
        <f>D82-H82</f>
        <v>0</v>
      </c>
    </row>
    <row r="83" spans="1:11" x14ac:dyDescent="0.25">
      <c r="A83" s="17"/>
      <c r="B83" s="62"/>
      <c r="C83" s="58"/>
      <c r="D83" s="58"/>
      <c r="E83" s="54"/>
      <c r="F83" s="43">
        <f t="shared" si="4"/>
        <v>0</v>
      </c>
      <c r="G83" s="58"/>
      <c r="H83" s="58"/>
      <c r="I83" s="56"/>
      <c r="J83" s="51">
        <v>0</v>
      </c>
      <c r="K83" s="48"/>
    </row>
    <row r="84" spans="1:11" ht="45" x14ac:dyDescent="0.25">
      <c r="A84" s="14" t="s">
        <v>83</v>
      </c>
      <c r="B84" s="57" t="s">
        <v>84</v>
      </c>
      <c r="C84" s="59">
        <f>SUM(C85:C90)</f>
        <v>6788380000</v>
      </c>
      <c r="D84" s="59">
        <f>SUM(D85:D90)</f>
        <v>6742568375</v>
      </c>
      <c r="E84" s="43">
        <v>0</v>
      </c>
      <c r="F84" s="61">
        <f t="shared" ref="F84:K84" si="9">SUM(F85:F90)</f>
        <v>42889625</v>
      </c>
      <c r="G84" s="59">
        <f t="shared" si="9"/>
        <v>0</v>
      </c>
      <c r="H84" s="59">
        <f t="shared" si="9"/>
        <v>0</v>
      </c>
      <c r="I84" s="61">
        <v>0</v>
      </c>
      <c r="J84" s="51">
        <v>0</v>
      </c>
      <c r="K84" s="61">
        <f t="shared" si="9"/>
        <v>6065490375</v>
      </c>
    </row>
    <row r="85" spans="1:11" x14ac:dyDescent="0.25">
      <c r="A85" s="17"/>
      <c r="B85" s="18" t="s">
        <v>85</v>
      </c>
      <c r="C85" s="58">
        <v>5917760000</v>
      </c>
      <c r="D85" s="58">
        <v>5876095375</v>
      </c>
      <c r="E85" s="54">
        <f>SUM(D85/C85)*100</f>
        <v>99.295939257421722</v>
      </c>
      <c r="F85" s="43">
        <f t="shared" si="4"/>
        <v>41664625</v>
      </c>
      <c r="G85" s="58">
        <v>0</v>
      </c>
      <c r="H85" s="58">
        <v>0</v>
      </c>
      <c r="I85" s="56">
        <v>0</v>
      </c>
      <c r="J85" s="51">
        <v>0</v>
      </c>
      <c r="K85" s="48">
        <f t="shared" ref="K85:K99" si="10">D85-H85</f>
        <v>5876095375</v>
      </c>
    </row>
    <row r="86" spans="1:11" x14ac:dyDescent="0.25">
      <c r="A86" s="17"/>
      <c r="B86" s="18" t="s">
        <v>86</v>
      </c>
      <c r="C86" s="58">
        <v>0</v>
      </c>
      <c r="D86" s="58">
        <v>0</v>
      </c>
      <c r="E86" s="43">
        <v>0</v>
      </c>
      <c r="F86" s="43">
        <f t="shared" si="4"/>
        <v>0</v>
      </c>
      <c r="G86" s="58">
        <v>0</v>
      </c>
      <c r="H86" s="58">
        <v>0</v>
      </c>
      <c r="I86" s="56">
        <v>0</v>
      </c>
      <c r="J86" s="51">
        <v>0</v>
      </c>
      <c r="K86" s="48">
        <f t="shared" si="10"/>
        <v>0</v>
      </c>
    </row>
    <row r="87" spans="1:11" x14ac:dyDescent="0.25">
      <c r="A87" s="17"/>
      <c r="B87" s="18" t="s">
        <v>87</v>
      </c>
      <c r="C87" s="58">
        <v>190620000</v>
      </c>
      <c r="D87" s="58">
        <v>189395000</v>
      </c>
      <c r="E87" s="54">
        <f>SUM(D87/C87)*100</f>
        <v>99.357360193054248</v>
      </c>
      <c r="F87" s="43">
        <f t="shared" si="4"/>
        <v>1225000</v>
      </c>
      <c r="G87" s="58">
        <v>0</v>
      </c>
      <c r="H87" s="58">
        <v>0</v>
      </c>
      <c r="I87" s="56">
        <v>0</v>
      </c>
      <c r="J87" s="51">
        <v>0</v>
      </c>
      <c r="K87" s="48">
        <f t="shared" si="10"/>
        <v>189395000</v>
      </c>
    </row>
    <row r="88" spans="1:11" ht="33.75" x14ac:dyDescent="0.25">
      <c r="A88" s="17"/>
      <c r="B88" s="47" t="s">
        <v>88</v>
      </c>
      <c r="C88" s="58">
        <v>195000000</v>
      </c>
      <c r="D88" s="58">
        <v>193868000</v>
      </c>
      <c r="E88" s="54"/>
      <c r="F88" s="43"/>
      <c r="G88" s="58"/>
      <c r="H88" s="58"/>
      <c r="I88" s="56"/>
      <c r="J88" s="51"/>
      <c r="K88" s="63"/>
    </row>
    <row r="89" spans="1:11" ht="45" x14ac:dyDescent="0.25">
      <c r="A89" s="17"/>
      <c r="B89" s="47" t="s">
        <v>89</v>
      </c>
      <c r="C89" s="58">
        <v>339500000</v>
      </c>
      <c r="D89" s="58">
        <v>338193000</v>
      </c>
      <c r="E89" s="54"/>
      <c r="F89" s="43"/>
      <c r="G89" s="58"/>
      <c r="H89" s="58"/>
      <c r="I89" s="56"/>
      <c r="J89" s="51"/>
      <c r="K89" s="63"/>
    </row>
    <row r="90" spans="1:11" ht="33.75" x14ac:dyDescent="0.25">
      <c r="A90" s="17"/>
      <c r="B90" s="47" t="s">
        <v>90</v>
      </c>
      <c r="C90" s="58">
        <v>145500000</v>
      </c>
      <c r="D90" s="58">
        <v>145017000</v>
      </c>
      <c r="E90" s="54"/>
      <c r="F90" s="43"/>
      <c r="G90" s="58"/>
      <c r="H90" s="58"/>
      <c r="I90" s="56"/>
      <c r="J90" s="51"/>
      <c r="K90" s="63"/>
    </row>
    <row r="91" spans="1:11" ht="33.75" x14ac:dyDescent="0.25">
      <c r="A91" s="14" t="s">
        <v>91</v>
      </c>
      <c r="B91" s="57" t="s">
        <v>92</v>
      </c>
      <c r="C91" s="59">
        <f>SUM(C92:C94)</f>
        <v>0</v>
      </c>
      <c r="D91" s="59">
        <f>SUM(D92:D94)</f>
        <v>0</v>
      </c>
      <c r="E91" s="43">
        <v>0</v>
      </c>
      <c r="F91" s="43">
        <f t="shared" si="4"/>
        <v>0</v>
      </c>
      <c r="G91" s="59">
        <f>SUM(G92:G94)</f>
        <v>0</v>
      </c>
      <c r="H91" s="59">
        <f>SUM(H92:H94)</f>
        <v>0</v>
      </c>
      <c r="I91" s="56">
        <v>0</v>
      </c>
      <c r="J91" s="51">
        <v>0</v>
      </c>
      <c r="K91" s="61">
        <f>SUM(K92:K94)</f>
        <v>0</v>
      </c>
    </row>
    <row r="92" spans="1:11" ht="33.75" x14ac:dyDescent="0.25">
      <c r="A92" s="17"/>
      <c r="B92" s="62" t="s">
        <v>93</v>
      </c>
      <c r="C92" s="58">
        <v>0</v>
      </c>
      <c r="D92" s="58">
        <v>0</v>
      </c>
      <c r="E92" s="43">
        <v>0</v>
      </c>
      <c r="F92" s="43">
        <f t="shared" si="4"/>
        <v>0</v>
      </c>
      <c r="G92" s="58">
        <v>0</v>
      </c>
      <c r="H92" s="58">
        <v>0</v>
      </c>
      <c r="I92" s="56">
        <v>0</v>
      </c>
      <c r="J92" s="51">
        <v>0</v>
      </c>
      <c r="K92" s="48">
        <f t="shared" si="10"/>
        <v>0</v>
      </c>
    </row>
    <row r="93" spans="1:11" ht="33.75" x14ac:dyDescent="0.25">
      <c r="A93" s="17"/>
      <c r="B93" s="62" t="s">
        <v>94</v>
      </c>
      <c r="C93" s="58">
        <v>0</v>
      </c>
      <c r="D93" s="58">
        <v>0</v>
      </c>
      <c r="E93" s="43">
        <v>0</v>
      </c>
      <c r="F93" s="43">
        <f t="shared" si="4"/>
        <v>0</v>
      </c>
      <c r="G93" s="58">
        <v>0</v>
      </c>
      <c r="H93" s="58">
        <v>0</v>
      </c>
      <c r="I93" s="56">
        <v>0</v>
      </c>
      <c r="J93" s="51">
        <v>0</v>
      </c>
      <c r="K93" s="48">
        <f t="shared" si="10"/>
        <v>0</v>
      </c>
    </row>
    <row r="94" spans="1:11" ht="45" x14ac:dyDescent="0.25">
      <c r="A94" s="17"/>
      <c r="B94" s="62" t="s">
        <v>95</v>
      </c>
      <c r="C94" s="58">
        <v>0</v>
      </c>
      <c r="D94" s="58">
        <v>0</v>
      </c>
      <c r="E94" s="43">
        <v>0</v>
      </c>
      <c r="F94" s="43">
        <f t="shared" si="4"/>
        <v>0</v>
      </c>
      <c r="G94" s="58">
        <v>0</v>
      </c>
      <c r="H94" s="58">
        <v>0</v>
      </c>
      <c r="I94" s="56">
        <v>0</v>
      </c>
      <c r="J94" s="51">
        <v>0</v>
      </c>
      <c r="K94" s="48">
        <f t="shared" si="10"/>
        <v>0</v>
      </c>
    </row>
    <row r="95" spans="1:11" ht="33.75" x14ac:dyDescent="0.25">
      <c r="A95" s="64" t="s">
        <v>96</v>
      </c>
      <c r="B95" s="65" t="s">
        <v>97</v>
      </c>
      <c r="C95" s="58">
        <v>0</v>
      </c>
      <c r="D95" s="58">
        <v>0</v>
      </c>
      <c r="E95" s="43">
        <v>0</v>
      </c>
      <c r="F95" s="43">
        <f t="shared" si="4"/>
        <v>0</v>
      </c>
      <c r="G95" s="58">
        <v>0</v>
      </c>
      <c r="H95" s="58">
        <v>0</v>
      </c>
      <c r="I95" s="56">
        <v>0</v>
      </c>
      <c r="J95" s="51">
        <v>0</v>
      </c>
      <c r="K95" s="48">
        <f>D95-H95</f>
        <v>0</v>
      </c>
    </row>
    <row r="96" spans="1:11" x14ac:dyDescent="0.25">
      <c r="A96" s="17"/>
      <c r="B96" s="18"/>
      <c r="C96" s="58"/>
      <c r="D96" s="58"/>
      <c r="E96" s="54"/>
      <c r="F96" s="43">
        <f>D96-C96</f>
        <v>0</v>
      </c>
      <c r="G96" s="58"/>
      <c r="H96" s="58"/>
      <c r="I96" s="56"/>
      <c r="J96" s="51"/>
      <c r="K96" s="48"/>
    </row>
    <row r="97" spans="1:11" ht="33.75" x14ac:dyDescent="0.25">
      <c r="A97" s="46"/>
      <c r="B97" s="49" t="s">
        <v>98</v>
      </c>
      <c r="C97" s="59">
        <v>0</v>
      </c>
      <c r="D97" s="66">
        <v>0</v>
      </c>
      <c r="E97" s="43">
        <v>0</v>
      </c>
      <c r="F97" s="43">
        <f>C97-D97</f>
        <v>0</v>
      </c>
      <c r="G97" s="66">
        <v>0</v>
      </c>
      <c r="H97" s="66">
        <v>0</v>
      </c>
      <c r="I97" s="56">
        <v>0</v>
      </c>
      <c r="J97" s="51">
        <v>0</v>
      </c>
      <c r="K97" s="48">
        <f t="shared" si="10"/>
        <v>0</v>
      </c>
    </row>
    <row r="98" spans="1:11" ht="22.5" x14ac:dyDescent="0.25">
      <c r="A98" s="46"/>
      <c r="B98" s="49" t="s">
        <v>99</v>
      </c>
      <c r="C98" s="59">
        <v>0</v>
      </c>
      <c r="D98" s="66">
        <v>0</v>
      </c>
      <c r="E98" s="43">
        <v>0</v>
      </c>
      <c r="F98" s="43">
        <f>C98-D98</f>
        <v>0</v>
      </c>
      <c r="G98" s="66">
        <v>0</v>
      </c>
      <c r="H98" s="66">
        <v>0</v>
      </c>
      <c r="I98" s="56">
        <v>0</v>
      </c>
      <c r="J98" s="51">
        <v>0</v>
      </c>
      <c r="K98" s="48">
        <f t="shared" si="10"/>
        <v>0</v>
      </c>
    </row>
    <row r="99" spans="1:11" ht="22.5" x14ac:dyDescent="0.25">
      <c r="A99" s="46"/>
      <c r="B99" s="42" t="s">
        <v>100</v>
      </c>
      <c r="C99" s="59">
        <f>C17-C34</f>
        <v>-13110198170</v>
      </c>
      <c r="D99" s="61">
        <f>D17-D34</f>
        <v>-12236138395</v>
      </c>
      <c r="E99" s="43">
        <f>SUM(D99/C99)*100</f>
        <v>93.332978161992202</v>
      </c>
      <c r="F99" s="43">
        <f>C99-D99</f>
        <v>-874059775</v>
      </c>
      <c r="G99" s="61">
        <f>G17-G34</f>
        <v>-14665881077</v>
      </c>
      <c r="H99" s="61">
        <f>H17-H34</f>
        <v>-13664851938</v>
      </c>
      <c r="I99" s="44">
        <f>SUM(H99/G99)*100</f>
        <v>93.174435727766266</v>
      </c>
      <c r="J99" s="51">
        <f>(D99-H99)/H99*100</f>
        <v>-10.455389853343027</v>
      </c>
      <c r="K99" s="48">
        <f t="shared" si="10"/>
        <v>1428713543</v>
      </c>
    </row>
    <row r="100" spans="1:11" x14ac:dyDescent="0.25">
      <c r="A100" s="67"/>
      <c r="B100" s="68"/>
      <c r="C100" s="69"/>
      <c r="D100" s="69"/>
      <c r="E100" s="70"/>
      <c r="F100" s="43"/>
      <c r="G100" s="69"/>
      <c r="H100" s="69"/>
      <c r="I100" s="71"/>
      <c r="J100" s="51"/>
      <c r="K100" s="72"/>
    </row>
    <row r="101" spans="1:11" ht="21" x14ac:dyDescent="0.25">
      <c r="A101" s="73"/>
      <c r="B101" s="74" t="s">
        <v>101</v>
      </c>
      <c r="C101" s="66"/>
      <c r="D101" s="66"/>
      <c r="E101" s="43"/>
      <c r="F101" s="43"/>
      <c r="G101" s="66"/>
      <c r="H101" s="66"/>
      <c r="I101" s="44"/>
      <c r="J101" s="51"/>
      <c r="K101" s="48"/>
    </row>
    <row r="102" spans="1:11" ht="42" x14ac:dyDescent="0.25">
      <c r="A102" s="73"/>
      <c r="B102" s="74" t="s">
        <v>102</v>
      </c>
      <c r="C102" s="66"/>
      <c r="D102" s="66"/>
      <c r="E102" s="43"/>
      <c r="F102" s="43"/>
      <c r="G102" s="66"/>
      <c r="H102" s="66"/>
      <c r="I102" s="44"/>
      <c r="J102" s="51"/>
      <c r="K102" s="48"/>
    </row>
    <row r="103" spans="1:11" ht="33.75" x14ac:dyDescent="0.25">
      <c r="A103" s="73"/>
      <c r="B103" s="75" t="s">
        <v>103</v>
      </c>
      <c r="C103" s="58">
        <v>0</v>
      </c>
      <c r="D103" s="58">
        <v>0</v>
      </c>
      <c r="E103" s="54">
        <v>0</v>
      </c>
      <c r="F103" s="43">
        <f>C103-D103</f>
        <v>0</v>
      </c>
      <c r="G103" s="58">
        <v>0</v>
      </c>
      <c r="H103" s="58">
        <v>0</v>
      </c>
      <c r="I103" s="56">
        <v>0</v>
      </c>
      <c r="J103" s="51">
        <v>0</v>
      </c>
      <c r="K103" s="48">
        <f>D103-H103</f>
        <v>0</v>
      </c>
    </row>
    <row r="104" spans="1:11" ht="33.75" x14ac:dyDescent="0.25">
      <c r="A104" s="73"/>
      <c r="B104" s="75" t="s">
        <v>104</v>
      </c>
      <c r="C104" s="58">
        <v>0</v>
      </c>
      <c r="D104" s="58">
        <v>0</v>
      </c>
      <c r="E104" s="54">
        <v>0</v>
      </c>
      <c r="F104" s="43">
        <f>C104-D104</f>
        <v>0</v>
      </c>
      <c r="G104" s="58">
        <v>0</v>
      </c>
      <c r="H104" s="58">
        <v>0</v>
      </c>
      <c r="I104" s="56">
        <v>0</v>
      </c>
      <c r="J104" s="51">
        <v>0</v>
      </c>
      <c r="K104" s="48">
        <f>D104-H104</f>
        <v>0</v>
      </c>
    </row>
    <row r="105" spans="1:11" ht="45" x14ac:dyDescent="0.25">
      <c r="A105" s="73"/>
      <c r="B105" s="75" t="s">
        <v>105</v>
      </c>
      <c r="C105" s="58">
        <v>0</v>
      </c>
      <c r="D105" s="58">
        <v>0</v>
      </c>
      <c r="E105" s="54">
        <v>0</v>
      </c>
      <c r="F105" s="43">
        <f>C105-D105</f>
        <v>0</v>
      </c>
      <c r="G105" s="58">
        <v>0</v>
      </c>
      <c r="H105" s="58">
        <v>0</v>
      </c>
      <c r="I105" s="56">
        <v>0</v>
      </c>
      <c r="J105" s="51">
        <v>0</v>
      </c>
      <c r="K105" s="48">
        <f>D105-H105</f>
        <v>0</v>
      </c>
    </row>
    <row r="106" spans="1:11" ht="67.5" x14ac:dyDescent="0.25">
      <c r="A106" s="73"/>
      <c r="B106" s="75" t="s">
        <v>106</v>
      </c>
      <c r="C106" s="58">
        <v>0</v>
      </c>
      <c r="D106" s="58">
        <v>0</v>
      </c>
      <c r="E106" s="54">
        <v>0</v>
      </c>
      <c r="F106" s="43">
        <f>C106-D106</f>
        <v>0</v>
      </c>
      <c r="G106" s="58">
        <v>0</v>
      </c>
      <c r="H106" s="58">
        <v>0</v>
      </c>
      <c r="I106" s="56">
        <v>0</v>
      </c>
      <c r="J106" s="51">
        <v>0</v>
      </c>
      <c r="K106" s="48">
        <f>D106-H106</f>
        <v>0</v>
      </c>
    </row>
    <row r="107" spans="1:11" ht="52.5" x14ac:dyDescent="0.25">
      <c r="A107" s="73"/>
      <c r="B107" s="74" t="s">
        <v>107</v>
      </c>
      <c r="C107" s="59">
        <f>SUM(C103:C106)</f>
        <v>0</v>
      </c>
      <c r="D107" s="59">
        <f>SUM(D103:D106)</f>
        <v>0</v>
      </c>
      <c r="E107" s="54">
        <v>0</v>
      </c>
      <c r="F107" s="43">
        <f>C107-D107</f>
        <v>0</v>
      </c>
      <c r="G107" s="59">
        <f>SUM(G103:G106)</f>
        <v>0</v>
      </c>
      <c r="H107" s="59">
        <f>SUM(H103:H106)</f>
        <v>0</v>
      </c>
      <c r="I107" s="56">
        <v>0</v>
      </c>
      <c r="J107" s="51">
        <v>0</v>
      </c>
      <c r="K107" s="61">
        <f>SUM(K103:K106)</f>
        <v>0</v>
      </c>
    </row>
    <row r="108" spans="1:11" x14ac:dyDescent="0.25">
      <c r="A108" s="73"/>
      <c r="B108" s="76"/>
      <c r="C108" s="66"/>
      <c r="D108" s="66"/>
      <c r="E108" s="43"/>
      <c r="F108" s="43"/>
      <c r="G108" s="66"/>
      <c r="H108" s="66"/>
      <c r="I108" s="56"/>
      <c r="J108" s="51">
        <v>0</v>
      </c>
      <c r="K108" s="48"/>
    </row>
    <row r="109" spans="1:11" ht="42" x14ac:dyDescent="0.25">
      <c r="A109" s="73"/>
      <c r="B109" s="74" t="s">
        <v>108</v>
      </c>
      <c r="C109" s="58"/>
      <c r="D109" s="58"/>
      <c r="E109" s="43"/>
      <c r="F109" s="43"/>
      <c r="G109" s="58"/>
      <c r="H109" s="58"/>
      <c r="I109" s="56"/>
      <c r="J109" s="51">
        <v>0</v>
      </c>
      <c r="K109" s="48"/>
    </row>
    <row r="110" spans="1:11" ht="45" x14ac:dyDescent="0.25">
      <c r="A110" s="73"/>
      <c r="B110" s="75" t="s">
        <v>109</v>
      </c>
      <c r="C110" s="58">
        <v>0</v>
      </c>
      <c r="D110" s="58">
        <v>0</v>
      </c>
      <c r="E110" s="54">
        <v>0</v>
      </c>
      <c r="F110" s="43">
        <f t="shared" ref="F110:F115" si="11">C110-D110</f>
        <v>0</v>
      </c>
      <c r="G110" s="58">
        <v>0</v>
      </c>
      <c r="H110" s="58">
        <v>0</v>
      </c>
      <c r="I110" s="56">
        <v>0</v>
      </c>
      <c r="J110" s="51">
        <v>0</v>
      </c>
      <c r="K110" s="48">
        <f>D110-H110</f>
        <v>0</v>
      </c>
    </row>
    <row r="111" spans="1:11" ht="56.25" x14ac:dyDescent="0.25">
      <c r="A111" s="73"/>
      <c r="B111" s="75" t="s">
        <v>110</v>
      </c>
      <c r="C111" s="58">
        <v>0</v>
      </c>
      <c r="D111" s="58">
        <v>0</v>
      </c>
      <c r="E111" s="54">
        <v>0</v>
      </c>
      <c r="F111" s="43">
        <f t="shared" si="11"/>
        <v>0</v>
      </c>
      <c r="G111" s="58">
        <v>0</v>
      </c>
      <c r="H111" s="58">
        <v>0</v>
      </c>
      <c r="I111" s="56">
        <v>0</v>
      </c>
      <c r="J111" s="51">
        <v>0</v>
      </c>
      <c r="K111" s="48">
        <f>D111-H111</f>
        <v>0</v>
      </c>
    </row>
    <row r="112" spans="1:11" ht="56.25" x14ac:dyDescent="0.25">
      <c r="A112" s="73"/>
      <c r="B112" s="75" t="s">
        <v>111</v>
      </c>
      <c r="C112" s="58">
        <v>0</v>
      </c>
      <c r="D112" s="58">
        <v>0</v>
      </c>
      <c r="E112" s="54">
        <v>0</v>
      </c>
      <c r="F112" s="43">
        <f t="shared" si="11"/>
        <v>0</v>
      </c>
      <c r="G112" s="58">
        <v>0</v>
      </c>
      <c r="H112" s="58">
        <v>0</v>
      </c>
      <c r="I112" s="56">
        <v>0</v>
      </c>
      <c r="J112" s="51">
        <v>0</v>
      </c>
      <c r="K112" s="48">
        <f>D112-H112</f>
        <v>0</v>
      </c>
    </row>
    <row r="113" spans="1:11" ht="52.5" x14ac:dyDescent="0.25">
      <c r="A113" s="73"/>
      <c r="B113" s="74" t="s">
        <v>112</v>
      </c>
      <c r="C113" s="59">
        <f>SUM(C110:C112)</f>
        <v>0</v>
      </c>
      <c r="D113" s="59">
        <f>SUM(D110:D112)</f>
        <v>0</v>
      </c>
      <c r="E113" s="54">
        <v>0</v>
      </c>
      <c r="F113" s="43">
        <f t="shared" si="11"/>
        <v>0</v>
      </c>
      <c r="G113" s="59">
        <f>SUM(G110:G112)</f>
        <v>0</v>
      </c>
      <c r="H113" s="59">
        <f>SUM(H110:H112)</f>
        <v>0</v>
      </c>
      <c r="I113" s="56">
        <v>0</v>
      </c>
      <c r="J113" s="51">
        <v>0</v>
      </c>
      <c r="K113" s="61">
        <f>SUM(K110:K112)</f>
        <v>0</v>
      </c>
    </row>
    <row r="114" spans="1:11" ht="21" x14ac:dyDescent="0.25">
      <c r="A114" s="73"/>
      <c r="B114" s="74" t="s">
        <v>113</v>
      </c>
      <c r="C114" s="59">
        <f>C107-C113</f>
        <v>0</v>
      </c>
      <c r="D114" s="59">
        <f>D107-D113</f>
        <v>0</v>
      </c>
      <c r="E114" s="54">
        <v>0</v>
      </c>
      <c r="F114" s="43">
        <f t="shared" si="11"/>
        <v>0</v>
      </c>
      <c r="G114" s="59">
        <f>G107-G113</f>
        <v>0</v>
      </c>
      <c r="H114" s="59">
        <f>H107-H113</f>
        <v>0</v>
      </c>
      <c r="I114" s="56">
        <v>0</v>
      </c>
      <c r="J114" s="51">
        <v>0</v>
      </c>
      <c r="K114" s="61">
        <f>K107-K113</f>
        <v>0</v>
      </c>
    </row>
    <row r="115" spans="1:11" ht="52.5" x14ac:dyDescent="0.25">
      <c r="A115" s="73"/>
      <c r="B115" s="74" t="s">
        <v>114</v>
      </c>
      <c r="C115" s="59">
        <f>C99+C114</f>
        <v>-13110198170</v>
      </c>
      <c r="D115" s="61">
        <f>D99+D114</f>
        <v>-12236138395</v>
      </c>
      <c r="E115" s="43">
        <f>SUM(D115/C115)*100</f>
        <v>93.332978161992202</v>
      </c>
      <c r="F115" s="43">
        <f t="shared" si="11"/>
        <v>-874059775</v>
      </c>
      <c r="G115" s="61">
        <f>G99+G114</f>
        <v>-14665881077</v>
      </c>
      <c r="H115" s="61">
        <f>H99+H114</f>
        <v>-13664851938</v>
      </c>
      <c r="I115" s="44">
        <f>SUM(H115/G115)*100</f>
        <v>93.174435727766266</v>
      </c>
      <c r="J115" s="51">
        <f>(D115-H115)/H115*100</f>
        <v>-10.455389853343027</v>
      </c>
      <c r="K115" s="61">
        <f>K99+K114</f>
        <v>1428713543</v>
      </c>
    </row>
    <row r="116" spans="1:11" x14ac:dyDescent="0.25">
      <c r="A116" s="67"/>
      <c r="B116" s="77"/>
      <c r="C116" s="69"/>
      <c r="D116" s="69"/>
      <c r="E116" s="70"/>
      <c r="F116" s="70"/>
      <c r="G116" s="69"/>
      <c r="H116" s="69"/>
      <c r="I116" s="71"/>
      <c r="J116" s="78"/>
      <c r="K116" s="79"/>
    </row>
    <row r="117" spans="1:11" x14ac:dyDescent="0.25">
      <c r="A117" s="80" t="s">
        <v>115</v>
      </c>
      <c r="B117" s="81"/>
      <c r="C117" s="82"/>
      <c r="D117" s="3"/>
      <c r="E117" s="4"/>
      <c r="F117" s="5"/>
      <c r="G117" s="83"/>
      <c r="H117" s="3"/>
      <c r="I117" s="6"/>
      <c r="J117" s="7"/>
      <c r="K117" s="8"/>
    </row>
    <row r="118" spans="1:11" x14ac:dyDescent="0.25">
      <c r="A118" s="84" t="s">
        <v>116</v>
      </c>
      <c r="B118" s="85" t="s">
        <v>117</v>
      </c>
      <c r="C118" s="86">
        <v>2017</v>
      </c>
      <c r="D118" s="86"/>
      <c r="E118" s="87">
        <v>2016</v>
      </c>
      <c r="F118" s="88"/>
      <c r="G118" s="89"/>
      <c r="H118" s="90"/>
      <c r="I118" s="91"/>
      <c r="J118" s="92"/>
      <c r="K118" s="93"/>
    </row>
    <row r="119" spans="1:11" ht="21" x14ac:dyDescent="0.25">
      <c r="A119" s="94"/>
      <c r="B119" s="95"/>
      <c r="C119" s="12" t="s">
        <v>118</v>
      </c>
      <c r="D119" s="13" t="s">
        <v>119</v>
      </c>
      <c r="E119" s="96" t="s">
        <v>119</v>
      </c>
      <c r="F119" s="88"/>
      <c r="G119" s="89"/>
      <c r="H119" s="90"/>
      <c r="I119" s="91"/>
      <c r="J119" s="92"/>
      <c r="K119" s="93"/>
    </row>
    <row r="120" spans="1:11" ht="22.5" x14ac:dyDescent="0.25">
      <c r="A120" s="97">
        <v>1</v>
      </c>
      <c r="B120" s="98" t="s">
        <v>64</v>
      </c>
      <c r="C120" s="99">
        <f>C66</f>
        <v>0</v>
      </c>
      <c r="D120" s="100">
        <f>D66</f>
        <v>0</v>
      </c>
      <c r="E120" s="101">
        <f>H66</f>
        <v>0</v>
      </c>
      <c r="F120" s="102"/>
      <c r="G120" s="83"/>
      <c r="H120" s="3"/>
      <c r="I120" s="6"/>
      <c r="J120" s="7"/>
      <c r="K120" s="8"/>
    </row>
    <row r="121" spans="1:11" ht="33.75" x14ac:dyDescent="0.25">
      <c r="A121" s="97">
        <v>2</v>
      </c>
      <c r="B121" s="98" t="s">
        <v>68</v>
      </c>
      <c r="C121" s="99">
        <f>C69</f>
        <v>105000000</v>
      </c>
      <c r="D121" s="99">
        <f>D69</f>
        <v>102217780</v>
      </c>
      <c r="E121" s="101">
        <f>H69</f>
        <v>139089200</v>
      </c>
      <c r="F121" s="102"/>
      <c r="G121" s="83"/>
      <c r="H121" s="3"/>
      <c r="I121" s="6"/>
      <c r="J121" s="7"/>
      <c r="K121" s="8"/>
    </row>
    <row r="122" spans="1:11" ht="45" x14ac:dyDescent="0.25">
      <c r="A122" s="97">
        <v>3</v>
      </c>
      <c r="B122" s="98" t="s">
        <v>120</v>
      </c>
      <c r="C122" s="99">
        <f>C79</f>
        <v>1054120000</v>
      </c>
      <c r="D122" s="99">
        <f>D79</f>
        <v>1047645000</v>
      </c>
      <c r="E122" s="101">
        <f>H79</f>
        <v>3291783000</v>
      </c>
      <c r="F122" s="102"/>
      <c r="G122" s="83"/>
      <c r="H122" s="3"/>
      <c r="I122" s="6"/>
      <c r="J122" s="7"/>
      <c r="K122" s="8"/>
    </row>
    <row r="123" spans="1:11" ht="45" x14ac:dyDescent="0.25">
      <c r="A123" s="97">
        <v>4</v>
      </c>
      <c r="B123" s="98" t="s">
        <v>84</v>
      </c>
      <c r="C123" s="99">
        <f>C84</f>
        <v>6788380000</v>
      </c>
      <c r="D123" s="99">
        <f>D84</f>
        <v>6742568375</v>
      </c>
      <c r="E123" s="101">
        <f>H84</f>
        <v>0</v>
      </c>
      <c r="F123" s="102"/>
      <c r="G123" s="83"/>
      <c r="H123" s="3"/>
      <c r="I123" s="6"/>
      <c r="J123" s="7"/>
      <c r="K123" s="8"/>
    </row>
    <row r="124" spans="1:11" ht="33.75" x14ac:dyDescent="0.25">
      <c r="A124" s="97">
        <v>5</v>
      </c>
      <c r="B124" s="98" t="s">
        <v>121</v>
      </c>
      <c r="C124" s="99">
        <f>C91</f>
        <v>0</v>
      </c>
      <c r="D124" s="99">
        <f>D91</f>
        <v>0</v>
      </c>
      <c r="E124" s="101">
        <f>H91</f>
        <v>0</v>
      </c>
      <c r="F124" s="102"/>
      <c r="G124" s="83"/>
      <c r="H124" s="3"/>
      <c r="I124" s="6"/>
      <c r="J124" s="7"/>
      <c r="K124" s="8"/>
    </row>
    <row r="125" spans="1:11" ht="33.75" x14ac:dyDescent="0.25">
      <c r="A125" s="97"/>
      <c r="B125" s="76" t="s">
        <v>122</v>
      </c>
      <c r="C125" s="103">
        <f>SUM(C120:C124)</f>
        <v>7947500000</v>
      </c>
      <c r="D125" s="103">
        <f>SUM(D120:D124)</f>
        <v>7892431155</v>
      </c>
      <c r="E125" s="104">
        <f>SUM(E120:E124)</f>
        <v>3430872200</v>
      </c>
      <c r="F125" s="105"/>
      <c r="G125" s="83"/>
      <c r="H125" s="3"/>
      <c r="I125" s="6"/>
      <c r="J125" s="7"/>
      <c r="K125" s="8"/>
    </row>
  </sheetData>
  <mergeCells count="15">
    <mergeCell ref="A118:A119"/>
    <mergeCell ref="B118:B119"/>
    <mergeCell ref="C118:D118"/>
    <mergeCell ref="K15:K16"/>
    <mergeCell ref="A32:B33"/>
    <mergeCell ref="C32:F32"/>
    <mergeCell ref="G32:I32"/>
    <mergeCell ref="J32:J33"/>
    <mergeCell ref="K32:K33"/>
    <mergeCell ref="A3:B3"/>
    <mergeCell ref="A8:B8"/>
    <mergeCell ref="A15:B16"/>
    <mergeCell ref="C15:F15"/>
    <mergeCell ref="G15:I15"/>
    <mergeCell ref="J15:J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2018-10-16T08:41:59Z</dcterms:created>
  <dcterms:modified xsi:type="dcterms:W3CDTF">2018-10-16T08:44:23Z</dcterms:modified>
</cp:coreProperties>
</file>